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Keeper\Downloads\"/>
    </mc:Choice>
  </mc:AlternateContent>
  <xr:revisionPtr revIDLastSave="0" documentId="13_ncr:1_{6C83385D-7DEF-426A-8518-E9B9116115C1}" xr6:coauthVersionLast="47" xr6:coauthVersionMax="47" xr10:uidLastSave="{00000000-0000-0000-0000-000000000000}"/>
  <bookViews>
    <workbookView xWindow="-120" yWindow="-120" windowWidth="24240" windowHeight="13140" activeTab="2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<sst xmlns="http://schemas.openxmlformats.org/spreadsheetml/2006/main" count="599" uniqueCount="182">
  <si>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</si>
  <si>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</si>
  <si>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</si>
  <si>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</si>
  <si>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</si>
  <si>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</si>
  <si>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</si>
  <si>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</si>
  <si>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</si>
  <si>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</si>
  <si>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</si>
  <si>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</si>
  <si>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</si>
  <si>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</si>
  <si>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</si>
  <si>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</si>
  <si>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</si>
  <si>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</si>
  <si>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</si>
  <si>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</si>
  <si>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</si>
  <si>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</si>
  <si>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</si>
  <si>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</si>
  <si>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</si>
  <si>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</si>
  <si>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</si>
  <si>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</si>
  <si>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</si>
  <si>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</si>
  <si>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</si>
  <si>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</si>
  <si>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</si>
  <si>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</si>
  <si>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</si>
  <si>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</si>
  <si>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</si>
  <si>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</si>
  <si>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</si>
  <si>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</si>
  <si>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</si>
  <si>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</si>
  <si>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</si>
  <si>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</si>
  <si>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</si>
  <si>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</si>
  <si>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</si>
  <si>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</si>
  <si>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</si>
  <si>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</si>
  <si>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</si>
  <si>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</si>
  <si>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</si>
  <si>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</si>
  <si>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</si>
  <si>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</si>
  <si>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</si>
  <si>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</si>
  <si>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</si>
  <si>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</si>
  <si>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</si>
  <si>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</si>
  <si>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</si>
  <si>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</si>
  <si>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</si>
  <si>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</si>
  <si>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</si>
  <si>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</si>
  <si>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</si>
  <si>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</si>
  <si>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</si>
  <si>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</si>
  <si>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</si>
  <si>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</si>
  <si>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</si>
  <si>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</si>
  <si>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</si>
  <si>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</si>
  <si>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</si>
  <si>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</si>
  <si>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</si>
  <si>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</si>
  <si>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</si>
  <si>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</si>
  <si>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</si>
  <si>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</si>
  <si>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</si>
  <si>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</si>
  <si>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</si>
  <si>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</si>
  <si>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</si>
  <si>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</si>
  <si>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</si>
  <si>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</si>
  <si>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</si>
  <si>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</si>
  <si>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</si>
  <si>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</si>
  <si>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</si>
  <si>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</si>
  <si>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</si>
  <si>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</si>
  <si>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</si>
  <si>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</si>
  <si>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</si>
  <si>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</si>
  <si>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</si>
  <si>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</si>
  <si>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</si>
  <si>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</si>
  <si>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1911 Seneca St</t>
  </si>
  <si>
    <t>Romulus</t>
  </si>
  <si>
    <t>1917 Seneca St</t>
  </si>
  <si>
    <t>1949 Seneca St</t>
  </si>
  <si>
    <t>1957 Seneca St</t>
  </si>
  <si>
    <t>1963 Seneca St</t>
  </si>
  <si>
    <t>1969 Seneca St</t>
  </si>
  <si>
    <t>5608 Russel Rd</t>
  </si>
  <si>
    <t>1973 Seneca St</t>
  </si>
  <si>
    <t>5624 Rt 96</t>
  </si>
  <si>
    <t>2089 Cayuga St</t>
  </si>
  <si>
    <t>2081 Cayuga St</t>
  </si>
  <si>
    <t>2075 Cayuga St</t>
  </si>
  <si>
    <t>2063 Cayuga St</t>
  </si>
  <si>
    <t>2057 Cayuga St</t>
  </si>
  <si>
    <t>2053 Cayuga St</t>
  </si>
  <si>
    <t>2051 Cayuga St</t>
  </si>
  <si>
    <t>2045 Cayuga St</t>
  </si>
  <si>
    <t>5596 Tipperary St</t>
  </si>
  <si>
    <t>5604 Russell Rd</t>
  </si>
  <si>
    <t>2037 Cayuga St</t>
  </si>
  <si>
    <t>2023 Cayuga St</t>
  </si>
  <si>
    <t>2007 Cayuga St</t>
  </si>
  <si>
    <t>1999 Cayuga St</t>
  </si>
  <si>
    <t>1993 Cayuga St</t>
  </si>
  <si>
    <t>1989 Cayuga St</t>
  </si>
  <si>
    <t>5603 Rt 96</t>
  </si>
  <si>
    <t>5597 Rt 96</t>
  </si>
  <si>
    <t>5591 Rt 96</t>
  </si>
  <si>
    <t>5581 Rt 96</t>
  </si>
  <si>
    <t>5579 Rt 96</t>
  </si>
  <si>
    <t>5575 Rt 96</t>
  </si>
  <si>
    <t>5571 Rt 96</t>
  </si>
  <si>
    <t xml:space="preserve">2015 Cayuga St </t>
  </si>
  <si>
    <t>5557 Rt 96</t>
  </si>
  <si>
    <t>5535 Rt 96</t>
  </si>
  <si>
    <t>5533 Rt 96</t>
  </si>
  <si>
    <t>5519 Rt 96</t>
  </si>
  <si>
    <t>5511 Rt 96</t>
  </si>
  <si>
    <t>5503 Rt 96</t>
  </si>
  <si>
    <t>5614 Rt 96</t>
  </si>
  <si>
    <t>5596 Rt 96</t>
  </si>
  <si>
    <t>5590 Rt 96</t>
  </si>
  <si>
    <t>5584 Rt 96</t>
  </si>
  <si>
    <t>5580 Rt 96</t>
  </si>
  <si>
    <t xml:space="preserve">5576 Rt 96 </t>
  </si>
  <si>
    <t>5574 Rt 96</t>
  </si>
  <si>
    <t>5568 Rt 96</t>
  </si>
  <si>
    <t>5562 Rt 96</t>
  </si>
  <si>
    <t>5558 Rt 96</t>
  </si>
  <si>
    <t>5534 Rt 96</t>
  </si>
  <si>
    <t>5526 Rt 96</t>
  </si>
  <si>
    <t>5514 Rt 96</t>
  </si>
  <si>
    <t>5512 Rt 96</t>
  </si>
  <si>
    <t xml:space="preserve">5488 Rt 96 </t>
  </si>
  <si>
    <t>5506 Rt 96</t>
  </si>
  <si>
    <t>5500 Rt 96</t>
  </si>
  <si>
    <t>5585 Rt 96</t>
  </si>
  <si>
    <t>5549 Rt 96</t>
  </si>
  <si>
    <t>2029 Cayuga St</t>
  </si>
  <si>
    <t>5593 Rt 96</t>
  </si>
  <si>
    <t>5597 Tipperary St</t>
  </si>
  <si>
    <t>1899 Seneca St</t>
  </si>
  <si>
    <t>Varick #1</t>
  </si>
  <si>
    <t>NY4910643</t>
  </si>
  <si>
    <t>Nathan Craig</t>
  </si>
  <si>
    <t>315-220-5628</t>
  </si>
  <si>
    <t>Varickwater@yahoo.com</t>
  </si>
  <si>
    <t>Link is on Town Of Varicks website</t>
  </si>
  <si>
    <t>Benjamin Karlsen</t>
  </si>
  <si>
    <t>Operator</t>
  </si>
  <si>
    <t>__12/29/25_____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</si>
</sst>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/>
    <xf numFmtId="1" fontId="3" fillId="0" borderId="0" xfId="0" applyNumberFormat="1" applyFont="1"/>
    <xf numFmtId="1" fontId="3" fillId="0" borderId="25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horizontal="left" vertical="center" wrapText="1"/>
    </xf>
    <xf numFmtId="1" fontId="3" fillId="0" borderId="18" xfId="0" applyNumberFormat="1" applyFont="1" applyBorder="1" applyAlignment="1" applyProtection="1">
      <alignment horizontal="right" vertical="center" wrapText="1"/>
      <protection hidden="1"/>
    </xf>
    <xf numFmtId="1" fontId="3" fillId="0" borderId="22" xfId="0" applyNumberFormat="1" applyFont="1" applyBorder="1" applyAlignment="1" applyProtection="1">
      <alignment horizontal="right" vertical="center" wrapText="1"/>
      <protection hidden="1"/>
    </xf>
    <xf numFmtId="1" fontId="3" fillId="0" borderId="24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Border="1" applyAlignment="1" applyProtection="1">
      <alignment horizontal="right" vertical="center" wrapText="1"/>
      <protection hidden="1"/>
    </xf>
    <xf numFmtId="1" fontId="3" fillId="0" borderId="46" xfId="0" applyNumberFormat="1" applyFont="1" applyBorder="1" applyAlignment="1" applyProtection="1">
      <alignment horizontal="right" vertical="center" wrapText="1"/>
      <protection hidden="1"/>
    </xf>
    <xf numFmtId="1" fontId="3" fillId="0" borderId="47" xfId="0" applyNumberFormat="1" applyFont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wrapText="1" indent="1"/>
    </xf>
    <xf numFmtId="0" fontId="3" fillId="4" borderId="17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9" fillId="0" borderId="44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1" fontId="3" fillId="0" borderId="46" xfId="0" applyNumberFormat="1" applyFont="1" applyBorder="1" applyAlignment="1" applyProtection="1">
      <alignment horizontal="right" vertical="center"/>
      <protection hidden="1"/>
    </xf>
    <xf numFmtId="1" fontId="3" fillId="0" borderId="47" xfId="0" applyNumberFormat="1" applyFont="1" applyBorder="1" applyAlignment="1" applyProtection="1">
      <alignment horizontal="right" vertical="center"/>
      <protection hidden="1"/>
    </xf>
    <xf numFmtId="1" fontId="3" fillId="0" borderId="48" xfId="0" applyNumberFormat="1" applyFont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9" fillId="0" borderId="42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" fontId="3" fillId="0" borderId="22" xfId="0" applyNumberFormat="1" applyFont="1" applyBorder="1" applyAlignment="1" applyProtection="1">
      <alignment horizontal="right" vertical="center"/>
      <protection hidden="1"/>
    </xf>
    <xf numFmtId="1" fontId="3" fillId="0" borderId="23" xfId="0" applyNumberFormat="1" applyFont="1" applyBorder="1" applyAlignment="1" applyProtection="1">
      <alignment horizontal="right" vertical="center"/>
      <protection hidden="1"/>
    </xf>
    <xf numFmtId="1" fontId="3" fillId="0" borderId="43" xfId="0" applyNumberFormat="1" applyFont="1" applyBorder="1" applyAlignment="1" applyProtection="1">
      <alignment horizontal="right" vertical="center"/>
      <protection hidden="1"/>
    </xf>
    <xf numFmtId="1" fontId="3" fillId="0" borderId="24" xfId="0" applyNumberFormat="1" applyFont="1" applyBorder="1" applyAlignment="1" applyProtection="1">
      <alignment horizontal="right" vertical="center"/>
      <protection hidden="1"/>
    </xf>
    <xf numFmtId="1" fontId="3" fillId="0" borderId="25" xfId="0" applyNumberFormat="1" applyFont="1" applyBorder="1" applyAlignment="1" applyProtection="1">
      <alignment horizontal="right" vertical="center"/>
      <protection hidden="1"/>
    </xf>
    <xf numFmtId="1" fontId="3" fillId="0" borderId="21" xfId="0" applyNumberFormat="1" applyFont="1" applyBorder="1" applyAlignment="1" applyProtection="1">
      <alignment horizontal="right" vertical="center"/>
      <protection hidden="1"/>
    </xf>
    <xf numFmtId="0" fontId="3" fillId="0" borderId="20" xfId="0" applyFont="1" applyBorder="1" applyAlignment="1">
      <alignment horizontal="left" indent="4"/>
    </xf>
    <xf numFmtId="0" fontId="3" fillId="0" borderId="20" xfId="0" applyFont="1" applyBorder="1" applyAlignment="1">
      <alignment horizontal="left" indent="2"/>
    </xf>
    <xf numFmtId="0" fontId="3" fillId="0" borderId="38" xfId="0" applyFont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indent="4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1" fontId="3" fillId="0" borderId="39" xfId="0" applyNumberFormat="1" applyFont="1" applyBorder="1" applyAlignment="1" applyProtection="1">
      <alignment horizontal="right" indent="1"/>
      <protection hidden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indent="2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01" totalsRowShown="0" headerRowDxfId="21" dataDxfId="19" headerRowBorderDxfId="20" tableBorderDxfId="18">
  <autoFilter ref="A1:R50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dimension ref="A1:S42"/>
  <sheetViews>
    <sheetView showGridLines="0" topLeftCell="A27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82" t="s">
        <v>0</v>
      </c>
      <c r="B1" s="82"/>
      <c r="C1" s="38"/>
      <c r="D1" s="38"/>
      <c r="E1" s="38"/>
      <c r="F1" s="38"/>
    </row>
    <row r="2" spans="1:19" ht="39" customHeight="1" x14ac:dyDescent="0.25">
      <c r="A2" s="88" t="s">
        <v>109</v>
      </c>
      <c r="B2" s="88"/>
      <c r="C2" s="31"/>
      <c r="D2" s="31"/>
      <c r="E2" s="31"/>
      <c r="F2" s="31"/>
    </row>
    <row r="3" spans="1:19" x14ac:dyDescent="0.25">
      <c r="A3" s="83" t="s">
        <v>94</v>
      </c>
      <c r="B3" s="83"/>
      <c r="C3" s="31"/>
      <c r="D3" s="31"/>
      <c r="E3" s="31"/>
      <c r="F3" s="31"/>
    </row>
    <row r="4" spans="1:19" ht="15.95" customHeight="1" x14ac:dyDescent="0.25">
      <c r="A4" s="84" t="s">
        <v>97</v>
      </c>
      <c r="B4" s="84"/>
      <c r="C4" s="84"/>
      <c r="D4" s="31"/>
      <c r="E4" s="31"/>
      <c r="F4" s="31"/>
    </row>
    <row r="5" spans="1:19" x14ac:dyDescent="0.25">
      <c r="A5" s="86" t="s">
        <v>98</v>
      </c>
      <c r="B5" s="87"/>
      <c r="C5" s="87"/>
      <c r="D5" s="31"/>
      <c r="E5" s="31"/>
      <c r="F5" s="31"/>
    </row>
    <row r="6" spans="1:19" x14ac:dyDescent="0.25">
      <c r="A6" s="84" t="s">
        <v>99</v>
      </c>
      <c r="B6" s="84"/>
      <c r="C6" s="84"/>
      <c r="D6" s="31"/>
      <c r="E6" s="31"/>
      <c r="F6" s="31"/>
    </row>
    <row r="7" spans="1:19" x14ac:dyDescent="0.25">
      <c r="A7" s="84" t="s">
        <v>100</v>
      </c>
      <c r="B7" s="84"/>
      <c r="C7" s="84"/>
      <c r="D7" s="31"/>
      <c r="E7" s="31"/>
      <c r="F7" s="31"/>
    </row>
    <row r="8" spans="1:19" ht="24.95" customHeight="1" x14ac:dyDescent="0.25">
      <c r="A8" s="31" t="s">
        <v>95</v>
      </c>
      <c r="B8" s="31"/>
      <c r="C8" s="31"/>
      <c r="D8" s="31"/>
      <c r="E8" s="31"/>
      <c r="F8" s="31"/>
    </row>
    <row r="9" spans="1:19" x14ac:dyDescent="0.25">
      <c r="A9" s="34" t="s">
        <v>96</v>
      </c>
      <c r="B9" s="50"/>
      <c r="C9" s="50"/>
      <c r="D9" s="50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2" t="s">
        <v>1</v>
      </c>
      <c r="B11" s="22" t="s">
        <v>2</v>
      </c>
      <c r="J11"/>
      <c r="K11"/>
      <c r="L11"/>
      <c r="M11"/>
      <c r="N11"/>
    </row>
    <row r="12" spans="1:19" ht="25.5" x14ac:dyDescent="0.25">
      <c r="A12" s="7" t="s">
        <v>3</v>
      </c>
      <c r="B12" s="39" t="s">
        <v>4</v>
      </c>
      <c r="J12"/>
      <c r="L12"/>
      <c r="M12"/>
      <c r="N12"/>
    </row>
    <row r="13" spans="1:19" ht="25.5" x14ac:dyDescent="0.25">
      <c r="A13" s="37" t="s">
        <v>5</v>
      </c>
      <c r="B13" s="40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85" t="s">
        <v>7</v>
      </c>
      <c r="B15" s="85"/>
      <c r="C15" s="85"/>
      <c r="D15" s="79"/>
      <c r="E15" s="79"/>
      <c r="F15" s="81"/>
      <c r="J15"/>
      <c r="L15"/>
      <c r="M15"/>
      <c r="N15"/>
    </row>
    <row r="16" spans="1:19" ht="26.25" thickBot="1" x14ac:dyDescent="0.3">
      <c r="A16" s="22" t="s">
        <v>8</v>
      </c>
      <c r="B16" s="23" t="s">
        <v>9</v>
      </c>
      <c r="C16" s="23" t="s">
        <v>10</v>
      </c>
      <c r="D16" s="23" t="s">
        <v>11</v>
      </c>
      <c r="E16" s="23" t="s">
        <v>12</v>
      </c>
      <c r="F16"/>
      <c r="J16"/>
      <c r="L16"/>
      <c r="M16"/>
      <c r="N16"/>
    </row>
    <row r="17" spans="1:6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6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6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6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6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6" x14ac:dyDescent="0.25">
      <c r="A22" s="9"/>
      <c r="B22" s="10" t="s">
        <v>30</v>
      </c>
      <c r="C22" s="10"/>
      <c r="D22" s="10" t="s">
        <v>102</v>
      </c>
      <c r="E22" s="10"/>
      <c r="F22"/>
    </row>
    <row r="23" spans="1:6" x14ac:dyDescent="0.25">
      <c r="A23" s="11"/>
      <c r="B23" s="12" t="s">
        <v>32</v>
      </c>
      <c r="C23" s="12"/>
      <c r="D23" s="12" t="s">
        <v>31</v>
      </c>
      <c r="E23" s="12"/>
      <c r="F23"/>
    </row>
    <row r="24" spans="1:6" x14ac:dyDescent="0.25">
      <c r="A24" s="13"/>
      <c r="B24" s="14" t="s">
        <v>21</v>
      </c>
      <c r="C24" s="14"/>
      <c r="D24" s="14"/>
      <c r="E24" s="14"/>
      <c r="F24"/>
    </row>
    <row r="25" spans="1:6" x14ac:dyDescent="0.25">
      <c r="B25" s="42"/>
    </row>
    <row r="26" spans="1:6" ht="15.75" x14ac:dyDescent="0.25">
      <c r="A26" s="85" t="s">
        <v>33</v>
      </c>
      <c r="B26" s="85"/>
      <c r="C26" s="85"/>
      <c r="D26" s="85"/>
      <c r="E26" s="85"/>
      <c r="F26" s="85"/>
    </row>
    <row r="27" spans="1:6" ht="25.5" x14ac:dyDescent="0.25">
      <c r="A27" s="21" t="s">
        <v>13</v>
      </c>
      <c r="B27" s="21" t="s">
        <v>34</v>
      </c>
      <c r="C27" s="21" t="s">
        <v>35</v>
      </c>
      <c r="D27" s="21" t="s">
        <v>36</v>
      </c>
      <c r="E27" s="21" t="s">
        <v>107</v>
      </c>
      <c r="F27" s="21" t="s">
        <v>37</v>
      </c>
    </row>
    <row r="28" spans="1:6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18" t="s">
        <v>92</v>
      </c>
    </row>
    <row r="29" spans="1:6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6" ht="25.5" x14ac:dyDescent="0.25">
      <c r="A30" s="18" t="s">
        <v>22</v>
      </c>
      <c r="B30" s="41" t="s">
        <v>104</v>
      </c>
      <c r="C30" s="18" t="s">
        <v>21</v>
      </c>
      <c r="D30" s="18" t="s">
        <v>40</v>
      </c>
      <c r="E30" s="18" t="s">
        <v>21</v>
      </c>
      <c r="F30" s="18" t="s">
        <v>24</v>
      </c>
    </row>
    <row r="31" spans="1:6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6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8"/>
      <c r="B36" s="28"/>
      <c r="C36" s="28"/>
      <c r="D36" s="28"/>
      <c r="E36" s="28"/>
      <c r="F36" s="28"/>
    </row>
    <row r="37" spans="1:6" ht="31.5" x14ac:dyDescent="0.25">
      <c r="B37" s="29" t="s">
        <v>42</v>
      </c>
    </row>
    <row r="38" spans="1:6" x14ac:dyDescent="0.25">
      <c r="B38" s="24" t="s">
        <v>43</v>
      </c>
    </row>
    <row r="39" spans="1:6" x14ac:dyDescent="0.25">
      <c r="B39" s="25" t="s">
        <v>44</v>
      </c>
    </row>
    <row r="40" spans="1:6" x14ac:dyDescent="0.25">
      <c r="B40" s="26" t="s">
        <v>45</v>
      </c>
    </row>
    <row r="41" spans="1:6" x14ac:dyDescent="0.25">
      <c r="B41" s="5" t="s">
        <v>46</v>
      </c>
    </row>
    <row r="42" spans="1:6" x14ac:dyDescent="0.25">
      <c r="B42" s="27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dimension ref="A1:R5001"/>
  <sheetViews>
    <sheetView zoomScale="80" zoomScaleNormal="80" workbookViewId="0">
      <pane ySplit="1" topLeftCell="A2" activePane="bottomLeft" state="frozen"/>
      <selection activeCell="G1" sqref="G1"/>
      <selection pane="bottomLeft" activeCell="K63" sqref="K63"/>
    </sheetView>
  </sheetViews>
  <sheetFormatPr defaultColWidth="9.140625" defaultRowHeight="0" customHeight="1" zeroHeight="1" x14ac:dyDescent="0.25"/>
  <cols>
    <col min="1" max="1" width="35.7109375" style="51" customWidth="1"/>
    <col min="2" max="2" width="23.85546875" style="51" customWidth="1"/>
    <col min="3" max="3" width="9" style="51" customWidth="1"/>
    <col min="4" max="4" width="22.28515625" style="51" customWidth="1"/>
    <col min="5" max="5" width="30.85546875" style="51" customWidth="1"/>
    <col min="6" max="6" width="16.42578125" style="51" customWidth="1"/>
    <col min="7" max="7" width="29.7109375" style="51" customWidth="1"/>
    <col min="8" max="8" width="14.42578125" style="51" customWidth="1"/>
    <col min="9" max="9" width="12.42578125" style="51" customWidth="1"/>
    <col min="10" max="10" width="30.140625" style="51" customWidth="1"/>
    <col min="11" max="11" width="45.85546875" style="51" customWidth="1"/>
    <col min="12" max="12" width="14.140625" style="51" customWidth="1"/>
    <col min="13" max="13" width="20" style="51" customWidth="1"/>
    <col min="14" max="14" width="15.42578125" style="51" customWidth="1"/>
    <col min="15" max="15" width="14.85546875" style="51" customWidth="1"/>
    <col min="16" max="16" width="13.28515625" style="51" customWidth="1"/>
    <col min="17" max="17" width="16.85546875" style="52" customWidth="1"/>
    <col min="18" max="18" width="28.42578125" style="51" customWidth="1"/>
    <col min="19" max="16384" width="9.140625" style="53"/>
  </cols>
  <sheetData>
    <row r="1" spans="1:18" s="63" customFormat="1" ht="65.45" customHeight="1" x14ac:dyDescent="0.25">
      <c r="A1" s="58" t="s">
        <v>48</v>
      </c>
      <c r="B1" s="58" t="s">
        <v>49</v>
      </c>
      <c r="C1" s="58" t="s">
        <v>93</v>
      </c>
      <c r="D1" s="59" t="s">
        <v>8</v>
      </c>
      <c r="E1" s="60" t="s">
        <v>50</v>
      </c>
      <c r="F1" s="60" t="s">
        <v>10</v>
      </c>
      <c r="G1" s="60" t="s">
        <v>51</v>
      </c>
      <c r="H1" s="61" t="s">
        <v>52</v>
      </c>
      <c r="I1" s="61" t="s">
        <v>12</v>
      </c>
      <c r="J1" s="60" t="s">
        <v>53</v>
      </c>
      <c r="K1" s="60" t="s">
        <v>54</v>
      </c>
      <c r="L1" s="61" t="s">
        <v>35</v>
      </c>
      <c r="M1" s="61" t="s">
        <v>36</v>
      </c>
      <c r="N1" s="61" t="s">
        <v>108</v>
      </c>
      <c r="O1" s="61" t="s">
        <v>55</v>
      </c>
      <c r="P1" s="61" t="s">
        <v>37</v>
      </c>
      <c r="Q1" s="58" t="s">
        <v>56</v>
      </c>
      <c r="R1" s="62" t="s">
        <v>57</v>
      </c>
    </row>
    <row r="2" spans="1:18" ht="17.100000000000001" customHeight="1" x14ac:dyDescent="0.25">
      <c r="A2" s="51" t="s">
        <v>110</v>
      </c>
      <c r="B2" s="51" t="s">
        <v>111</v>
      </c>
      <c r="C2" s="51">
        <v>14541</v>
      </c>
      <c r="E2" s="51" t="s">
        <v>18</v>
      </c>
      <c r="F2" s="51" t="s">
        <v>17</v>
      </c>
      <c r="G2" s="51" t="s">
        <v>16</v>
      </c>
      <c r="J2" s="51" t="s">
        <v>18</v>
      </c>
      <c r="K2" s="51" t="s">
        <v>16</v>
      </c>
      <c r="Q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" spans="1:18" ht="17.100000000000001" customHeight="1" x14ac:dyDescent="0.25">
      <c r="A3" s="51" t="s">
        <v>112</v>
      </c>
      <c r="B3" s="51" t="s">
        <v>111</v>
      </c>
      <c r="C3" s="51">
        <v>14541</v>
      </c>
      <c r="E3" s="51" t="s">
        <v>18</v>
      </c>
      <c r="F3" s="51" t="s">
        <v>17</v>
      </c>
      <c r="G3" s="51" t="s">
        <v>16</v>
      </c>
      <c r="J3" s="51" t="s">
        <v>18</v>
      </c>
      <c r="K3" s="51" t="s">
        <v>16</v>
      </c>
      <c r="Q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" spans="1:18" ht="17.100000000000001" customHeight="1" x14ac:dyDescent="0.25">
      <c r="A4" s="51" t="s">
        <v>113</v>
      </c>
      <c r="B4" s="51" t="s">
        <v>111</v>
      </c>
      <c r="C4" s="51">
        <v>14541</v>
      </c>
      <c r="E4" s="51" t="s">
        <v>18</v>
      </c>
      <c r="F4" s="51" t="s">
        <v>17</v>
      </c>
      <c r="G4" s="51" t="s">
        <v>16</v>
      </c>
      <c r="J4" s="51" t="s">
        <v>18</v>
      </c>
      <c r="K4" s="51" t="s">
        <v>16</v>
      </c>
      <c r="Q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" spans="1:18" s="57" customFormat="1" ht="17.100000000000001" customHeight="1" x14ac:dyDescent="0.25">
      <c r="A5" s="51" t="s">
        <v>114</v>
      </c>
      <c r="B5" s="51" t="s">
        <v>111</v>
      </c>
      <c r="C5" s="51">
        <v>14541</v>
      </c>
      <c r="D5" s="51"/>
      <c r="E5" s="51" t="s">
        <v>18</v>
      </c>
      <c r="F5" s="51" t="s">
        <v>17</v>
      </c>
      <c r="G5" s="51" t="s">
        <v>16</v>
      </c>
      <c r="H5" s="51"/>
      <c r="I5" s="51"/>
      <c r="J5" s="51" t="s">
        <v>18</v>
      </c>
      <c r="K5" s="51" t="s">
        <v>16</v>
      </c>
      <c r="L5" s="54"/>
      <c r="M5" s="54"/>
      <c r="N5" s="54"/>
      <c r="O5" s="54"/>
      <c r="P5" s="54"/>
      <c r="Q5" s="5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  <c r="R5" s="54"/>
    </row>
    <row r="6" spans="1:18" ht="17.100000000000001" customHeight="1" x14ac:dyDescent="0.25">
      <c r="A6" s="51" t="s">
        <v>115</v>
      </c>
      <c r="B6" s="51" t="s">
        <v>111</v>
      </c>
      <c r="C6" s="51">
        <v>14541</v>
      </c>
      <c r="E6" s="51" t="s">
        <v>18</v>
      </c>
      <c r="F6" s="51" t="s">
        <v>17</v>
      </c>
      <c r="G6" s="51" t="s">
        <v>16</v>
      </c>
      <c r="J6" s="51" t="s">
        <v>18</v>
      </c>
      <c r="K6" s="51" t="s">
        <v>16</v>
      </c>
      <c r="Q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" spans="1:18" ht="17.100000000000001" customHeight="1" x14ac:dyDescent="0.25">
      <c r="A7" s="51" t="s">
        <v>116</v>
      </c>
      <c r="B7" s="51" t="s">
        <v>111</v>
      </c>
      <c r="C7" s="51">
        <v>14541</v>
      </c>
      <c r="E7" s="51" t="s">
        <v>18</v>
      </c>
      <c r="F7" s="51" t="s">
        <v>17</v>
      </c>
      <c r="G7" s="51" t="s">
        <v>16</v>
      </c>
      <c r="J7" s="51" t="s">
        <v>18</v>
      </c>
      <c r="K7" s="51" t="s">
        <v>16</v>
      </c>
      <c r="Q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" spans="1:18" ht="17.100000000000001" customHeight="1" x14ac:dyDescent="0.25">
      <c r="A8" s="51" t="s">
        <v>117</v>
      </c>
      <c r="B8" s="54" t="s">
        <v>111</v>
      </c>
      <c r="C8" s="54">
        <v>14541</v>
      </c>
      <c r="E8" s="51" t="s">
        <v>18</v>
      </c>
      <c r="F8" s="51" t="s">
        <v>17</v>
      </c>
      <c r="G8" s="51" t="s">
        <v>16</v>
      </c>
      <c r="J8" s="51" t="s">
        <v>18</v>
      </c>
      <c r="K8" s="51" t="s">
        <v>16</v>
      </c>
      <c r="Q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" spans="1:18" ht="17.100000000000001" customHeight="1" x14ac:dyDescent="0.25">
      <c r="A9" s="54" t="s">
        <v>118</v>
      </c>
      <c r="B9" s="54" t="s">
        <v>111</v>
      </c>
      <c r="C9" s="54">
        <v>14541</v>
      </c>
      <c r="E9" s="51" t="s">
        <v>18</v>
      </c>
      <c r="F9" s="51" t="s">
        <v>17</v>
      </c>
      <c r="G9" s="51" t="s">
        <v>16</v>
      </c>
      <c r="J9" s="51" t="s">
        <v>18</v>
      </c>
      <c r="K9" s="51" t="s">
        <v>16</v>
      </c>
      <c r="Q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" spans="1:18" ht="17.100000000000001" customHeight="1" x14ac:dyDescent="0.25">
      <c r="A10" s="51" t="s">
        <v>119</v>
      </c>
      <c r="B10" s="54" t="s">
        <v>111</v>
      </c>
      <c r="C10" s="54">
        <v>14541</v>
      </c>
      <c r="E10" s="51" t="s">
        <v>18</v>
      </c>
      <c r="F10" s="51" t="s">
        <v>17</v>
      </c>
      <c r="G10" s="80" t="s">
        <v>16</v>
      </c>
      <c r="J10" s="51" t="s">
        <v>18</v>
      </c>
      <c r="K10" s="51" t="s">
        <v>16</v>
      </c>
      <c r="O10" s="54"/>
      <c r="Q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" spans="1:18" ht="17.100000000000001" customHeight="1" x14ac:dyDescent="0.25">
      <c r="A11" s="51" t="s">
        <v>120</v>
      </c>
      <c r="B11" s="54" t="s">
        <v>111</v>
      </c>
      <c r="C11" s="54">
        <v>14541</v>
      </c>
      <c r="E11" s="51" t="s">
        <v>18</v>
      </c>
      <c r="F11" s="51" t="s">
        <v>17</v>
      </c>
      <c r="G11" s="51" t="s">
        <v>16</v>
      </c>
      <c r="J11" s="51" t="s">
        <v>18</v>
      </c>
      <c r="K11" s="51" t="s">
        <v>16</v>
      </c>
      <c r="Q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" spans="1:18" ht="17.100000000000001" customHeight="1" x14ac:dyDescent="0.25">
      <c r="A12" s="51" t="s">
        <v>121</v>
      </c>
      <c r="B12" s="54" t="s">
        <v>111</v>
      </c>
      <c r="C12" s="54">
        <v>14541</v>
      </c>
      <c r="E12" s="51" t="s">
        <v>18</v>
      </c>
      <c r="F12" s="51" t="s">
        <v>17</v>
      </c>
      <c r="G12" s="51" t="s">
        <v>16</v>
      </c>
      <c r="J12" s="51" t="s">
        <v>25</v>
      </c>
      <c r="K12" s="51" t="s">
        <v>19</v>
      </c>
      <c r="Q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" spans="1:18" ht="17.100000000000001" customHeight="1" x14ac:dyDescent="0.25">
      <c r="A13" s="54" t="s">
        <v>122</v>
      </c>
      <c r="B13" s="54" t="s">
        <v>111</v>
      </c>
      <c r="C13" s="54">
        <v>14541</v>
      </c>
      <c r="E13" s="55" t="s">
        <v>18</v>
      </c>
      <c r="F13" s="51" t="s">
        <v>17</v>
      </c>
      <c r="G13" s="51" t="s">
        <v>16</v>
      </c>
      <c r="J13" s="55" t="s">
        <v>18</v>
      </c>
      <c r="K13" s="51" t="s">
        <v>16</v>
      </c>
      <c r="Q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" spans="1:18" ht="17.100000000000001" customHeight="1" x14ac:dyDescent="0.25">
      <c r="A14" s="51" t="s">
        <v>123</v>
      </c>
      <c r="B14" s="54" t="s">
        <v>111</v>
      </c>
      <c r="C14" s="54">
        <v>14541</v>
      </c>
      <c r="E14" s="51" t="s">
        <v>18</v>
      </c>
      <c r="F14" s="51" t="s">
        <v>17</v>
      </c>
      <c r="G14" s="51" t="s">
        <v>16</v>
      </c>
      <c r="J14" s="51" t="s">
        <v>18</v>
      </c>
      <c r="K14" s="51" t="s">
        <v>16</v>
      </c>
      <c r="Q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" spans="1:18" ht="17.100000000000001" customHeight="1" x14ac:dyDescent="0.25">
      <c r="A15" s="51" t="s">
        <v>124</v>
      </c>
      <c r="B15" s="54" t="s">
        <v>111</v>
      </c>
      <c r="C15" s="54">
        <v>14541</v>
      </c>
      <c r="E15" s="51" t="s">
        <v>18</v>
      </c>
      <c r="F15" s="51" t="s">
        <v>17</v>
      </c>
      <c r="G15" s="80" t="s">
        <v>16</v>
      </c>
      <c r="J15" s="51" t="s">
        <v>18</v>
      </c>
      <c r="K15" s="51" t="s">
        <v>16</v>
      </c>
      <c r="O15" s="54"/>
      <c r="Q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" spans="1:18" ht="17.100000000000001" customHeight="1" x14ac:dyDescent="0.25">
      <c r="A16" s="51" t="s">
        <v>125</v>
      </c>
      <c r="B16" s="54" t="s">
        <v>111</v>
      </c>
      <c r="C16" s="54">
        <v>14541</v>
      </c>
      <c r="E16" s="51" t="s">
        <v>18</v>
      </c>
      <c r="F16" s="51" t="s">
        <v>17</v>
      </c>
      <c r="G16" s="51" t="s">
        <v>16</v>
      </c>
      <c r="J16" s="51" t="s">
        <v>18</v>
      </c>
      <c r="K16" s="51" t="s">
        <v>16</v>
      </c>
      <c r="Q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" spans="1:17" ht="17.100000000000001" customHeight="1" x14ac:dyDescent="0.25">
      <c r="A17" s="54" t="s">
        <v>126</v>
      </c>
      <c r="B17" s="54" t="s">
        <v>111</v>
      </c>
      <c r="C17" s="54">
        <v>14541</v>
      </c>
      <c r="E17" s="51" t="s">
        <v>18</v>
      </c>
      <c r="F17" s="51" t="s">
        <v>17</v>
      </c>
      <c r="G17" s="51" t="s">
        <v>16</v>
      </c>
      <c r="J17" s="51" t="s">
        <v>18</v>
      </c>
      <c r="K17" s="51" t="s">
        <v>16</v>
      </c>
      <c r="Q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" spans="1:17" ht="17.100000000000001" customHeight="1" x14ac:dyDescent="0.25">
      <c r="A18" s="51" t="s">
        <v>127</v>
      </c>
      <c r="B18" s="54" t="s">
        <v>111</v>
      </c>
      <c r="C18" s="54">
        <v>14541</v>
      </c>
      <c r="E18" s="51" t="s">
        <v>18</v>
      </c>
      <c r="F18" s="51" t="s">
        <v>17</v>
      </c>
      <c r="G18" s="51" t="s">
        <v>16</v>
      </c>
      <c r="J18" s="51" t="s">
        <v>18</v>
      </c>
      <c r="K18" s="51" t="s">
        <v>16</v>
      </c>
      <c r="Q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" spans="1:17" ht="17.100000000000001" customHeight="1" x14ac:dyDescent="0.25">
      <c r="A19" s="51" t="s">
        <v>128</v>
      </c>
      <c r="B19" s="54" t="s">
        <v>111</v>
      </c>
      <c r="C19" s="54">
        <v>14541</v>
      </c>
      <c r="E19" s="51" t="s">
        <v>18</v>
      </c>
      <c r="F19" s="51" t="s">
        <v>17</v>
      </c>
      <c r="G19" s="51" t="s">
        <v>16</v>
      </c>
      <c r="J19" s="51" t="s">
        <v>18</v>
      </c>
      <c r="K19" s="51" t="s">
        <v>16</v>
      </c>
      <c r="Q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" spans="1:17" ht="17.100000000000001" customHeight="1" x14ac:dyDescent="0.25">
      <c r="A20" s="51" t="s">
        <v>129</v>
      </c>
      <c r="B20" s="54" t="s">
        <v>111</v>
      </c>
      <c r="C20" s="54">
        <v>14541</v>
      </c>
      <c r="E20" s="51" t="s">
        <v>18</v>
      </c>
      <c r="F20" s="51" t="s">
        <v>17</v>
      </c>
      <c r="G20" s="80" t="s">
        <v>16</v>
      </c>
      <c r="J20" s="51" t="s">
        <v>25</v>
      </c>
      <c r="K20" s="51" t="s">
        <v>16</v>
      </c>
      <c r="O20" s="54"/>
      <c r="Q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" spans="1:17" ht="17.100000000000001" customHeight="1" x14ac:dyDescent="0.25">
      <c r="A21" s="54" t="s">
        <v>130</v>
      </c>
      <c r="B21" s="54" t="s">
        <v>111</v>
      </c>
      <c r="C21" s="54">
        <v>14541</v>
      </c>
      <c r="E21" s="55" t="s">
        <v>18</v>
      </c>
      <c r="F21" s="51" t="s">
        <v>17</v>
      </c>
      <c r="G21" s="51" t="s">
        <v>16</v>
      </c>
      <c r="J21" s="55" t="s">
        <v>18</v>
      </c>
      <c r="K21" s="51" t="s">
        <v>16</v>
      </c>
      <c r="Q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" spans="1:17" ht="17.100000000000001" customHeight="1" x14ac:dyDescent="0.25">
      <c r="A22" s="51" t="s">
        <v>131</v>
      </c>
      <c r="B22" s="54" t="s">
        <v>111</v>
      </c>
      <c r="C22" s="54">
        <v>14541</v>
      </c>
      <c r="E22" s="51" t="s">
        <v>18</v>
      </c>
      <c r="F22" s="51" t="s">
        <v>17</v>
      </c>
      <c r="G22" s="51" t="s">
        <v>16</v>
      </c>
      <c r="J22" s="51" t="s">
        <v>18</v>
      </c>
      <c r="K22" s="51" t="s">
        <v>16</v>
      </c>
      <c r="Q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" spans="1:17" ht="17.100000000000001" customHeight="1" x14ac:dyDescent="0.25">
      <c r="A23" s="51" t="s">
        <v>132</v>
      </c>
      <c r="B23" s="54" t="s">
        <v>111</v>
      </c>
      <c r="C23" s="54">
        <v>14541</v>
      </c>
      <c r="E23" s="51" t="s">
        <v>18</v>
      </c>
      <c r="F23" s="51" t="s">
        <v>17</v>
      </c>
      <c r="G23" s="51" t="s">
        <v>16</v>
      </c>
      <c r="J23" s="51" t="s">
        <v>18</v>
      </c>
      <c r="K23" s="51" t="s">
        <v>16</v>
      </c>
      <c r="Q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" spans="1:17" ht="17.100000000000001" customHeight="1" x14ac:dyDescent="0.25">
      <c r="A24" s="51" t="s">
        <v>133</v>
      </c>
      <c r="B24" s="54" t="s">
        <v>111</v>
      </c>
      <c r="C24" s="54">
        <v>14541</v>
      </c>
      <c r="E24" s="51" t="s">
        <v>18</v>
      </c>
      <c r="F24" s="51" t="s">
        <v>17</v>
      </c>
      <c r="G24" s="51" t="s">
        <v>16</v>
      </c>
      <c r="J24" s="51" t="s">
        <v>18</v>
      </c>
      <c r="K24" s="51" t="s">
        <v>16</v>
      </c>
      <c r="Q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" spans="1:17" ht="17.100000000000001" customHeight="1" x14ac:dyDescent="0.25">
      <c r="A25" s="54" t="s">
        <v>134</v>
      </c>
      <c r="B25" s="54" t="s">
        <v>111</v>
      </c>
      <c r="C25" s="54">
        <v>14541</v>
      </c>
      <c r="E25" s="51" t="s">
        <v>18</v>
      </c>
      <c r="F25" s="51" t="s">
        <v>17</v>
      </c>
      <c r="G25" s="51" t="s">
        <v>16</v>
      </c>
      <c r="J25" s="51" t="s">
        <v>18</v>
      </c>
      <c r="K25" s="51" t="s">
        <v>16</v>
      </c>
      <c r="O25" s="54"/>
      <c r="Q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" spans="1:17" ht="17.100000000000001" customHeight="1" x14ac:dyDescent="0.25">
      <c r="A26" s="51" t="s">
        <v>135</v>
      </c>
      <c r="B26" s="54" t="s">
        <v>111</v>
      </c>
      <c r="C26" s="54">
        <v>14541</v>
      </c>
      <c r="E26" s="51" t="s">
        <v>18</v>
      </c>
      <c r="F26" s="51" t="s">
        <v>17</v>
      </c>
      <c r="G26" s="51" t="s">
        <v>16</v>
      </c>
      <c r="J26" s="51" t="s">
        <v>18</v>
      </c>
      <c r="K26" s="51" t="s">
        <v>16</v>
      </c>
      <c r="Q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" spans="1:17" ht="17.100000000000001" customHeight="1" x14ac:dyDescent="0.25">
      <c r="A27" s="51" t="s">
        <v>136</v>
      </c>
      <c r="B27" s="54" t="s">
        <v>111</v>
      </c>
      <c r="C27" s="54">
        <v>14541</v>
      </c>
      <c r="E27" s="51" t="s">
        <v>18</v>
      </c>
      <c r="F27" s="51" t="s">
        <v>17</v>
      </c>
      <c r="G27" s="51" t="s">
        <v>16</v>
      </c>
      <c r="J27" s="51" t="s">
        <v>18</v>
      </c>
      <c r="K27" s="51" t="s">
        <v>16</v>
      </c>
      <c r="Q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" spans="1:17" ht="17.100000000000001" customHeight="1" x14ac:dyDescent="0.25">
      <c r="A28" s="51" t="s">
        <v>137</v>
      </c>
      <c r="B28" s="54" t="s">
        <v>111</v>
      </c>
      <c r="C28" s="54">
        <v>14541</v>
      </c>
      <c r="E28" s="51" t="s">
        <v>18</v>
      </c>
      <c r="F28" s="51" t="s">
        <v>17</v>
      </c>
      <c r="G28" s="51" t="s">
        <v>16</v>
      </c>
      <c r="J28" s="51" t="s">
        <v>18</v>
      </c>
      <c r="K28" s="51" t="s">
        <v>16</v>
      </c>
      <c r="Q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" spans="1:17" ht="17.100000000000001" customHeight="1" x14ac:dyDescent="0.25">
      <c r="A29" s="51" t="s">
        <v>138</v>
      </c>
      <c r="B29" s="51" t="s">
        <v>111</v>
      </c>
      <c r="C29" s="51">
        <v>14541</v>
      </c>
      <c r="E29" s="51" t="s">
        <v>18</v>
      </c>
      <c r="F29" s="51" t="s">
        <v>17</v>
      </c>
      <c r="G29" s="51" t="s">
        <v>16</v>
      </c>
      <c r="J29" s="51" t="s">
        <v>18</v>
      </c>
      <c r="K29" s="51" t="s">
        <v>16</v>
      </c>
      <c r="Q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" spans="1:17" ht="17.100000000000001" customHeight="1" x14ac:dyDescent="0.25">
      <c r="A30" s="51" t="s">
        <v>139</v>
      </c>
      <c r="B30" s="51" t="s">
        <v>111</v>
      </c>
      <c r="C30" s="51">
        <v>14541</v>
      </c>
      <c r="E30" s="51" t="s">
        <v>18</v>
      </c>
      <c r="F30" s="51" t="s">
        <v>17</v>
      </c>
      <c r="G30" s="51" t="s">
        <v>16</v>
      </c>
      <c r="J30" s="51" t="s">
        <v>18</v>
      </c>
      <c r="K30" s="51" t="s">
        <v>16</v>
      </c>
      <c r="Q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" spans="1:17" ht="17.100000000000001" customHeight="1" x14ac:dyDescent="0.25">
      <c r="A31" s="51" t="s">
        <v>140</v>
      </c>
      <c r="B31" s="51" t="s">
        <v>111</v>
      </c>
      <c r="C31" s="51">
        <v>14541</v>
      </c>
      <c r="E31" s="51" t="s">
        <v>18</v>
      </c>
      <c r="F31" s="51" t="s">
        <v>17</v>
      </c>
      <c r="G31" s="51" t="s">
        <v>16</v>
      </c>
      <c r="J31" s="51" t="s">
        <v>18</v>
      </c>
      <c r="K31" s="51" t="s">
        <v>16</v>
      </c>
      <c r="Q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" spans="1:17" ht="17.100000000000001" customHeight="1" x14ac:dyDescent="0.25">
      <c r="A32" s="51" t="s">
        <v>141</v>
      </c>
      <c r="B32" s="51" t="s">
        <v>111</v>
      </c>
      <c r="C32" s="51">
        <v>14541</v>
      </c>
      <c r="E32" s="51" t="s">
        <v>18</v>
      </c>
      <c r="F32" s="51" t="s">
        <v>17</v>
      </c>
      <c r="G32" s="51" t="s">
        <v>16</v>
      </c>
      <c r="J32" s="51" t="s">
        <v>18</v>
      </c>
      <c r="K32" s="51" t="s">
        <v>16</v>
      </c>
      <c r="Q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" spans="1:17" ht="17.100000000000001" customHeight="1" x14ac:dyDescent="0.25">
      <c r="A33" s="51" t="s">
        <v>142</v>
      </c>
      <c r="B33" s="51" t="s">
        <v>111</v>
      </c>
      <c r="C33" s="51">
        <v>14541</v>
      </c>
      <c r="E33" s="51" t="s">
        <v>18</v>
      </c>
      <c r="F33" s="51" t="s">
        <v>17</v>
      </c>
      <c r="G33" s="51" t="s">
        <v>16</v>
      </c>
      <c r="J33" s="51" t="s">
        <v>18</v>
      </c>
      <c r="K33" s="51" t="s">
        <v>16</v>
      </c>
      <c r="Q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" spans="1:17" ht="17.100000000000001" customHeight="1" x14ac:dyDescent="0.25">
      <c r="A34" s="51" t="s">
        <v>143</v>
      </c>
      <c r="B34" s="51" t="s">
        <v>111</v>
      </c>
      <c r="C34" s="51">
        <v>14541</v>
      </c>
      <c r="E34" s="51" t="s">
        <v>18</v>
      </c>
      <c r="F34" s="51" t="s">
        <v>17</v>
      </c>
      <c r="G34" s="51" t="s">
        <v>16</v>
      </c>
      <c r="J34" s="51" t="s">
        <v>18</v>
      </c>
      <c r="K34" s="51" t="s">
        <v>16</v>
      </c>
      <c r="Q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" spans="1:17" ht="17.100000000000001" customHeight="1" x14ac:dyDescent="0.25">
      <c r="A35" s="51" t="s">
        <v>144</v>
      </c>
      <c r="B35" s="51" t="s">
        <v>111</v>
      </c>
      <c r="C35" s="51">
        <v>14541</v>
      </c>
      <c r="E35" s="51" t="s">
        <v>18</v>
      </c>
      <c r="F35" s="51" t="s">
        <v>17</v>
      </c>
      <c r="G35" s="51" t="s">
        <v>16</v>
      </c>
      <c r="J35" s="51" t="s">
        <v>18</v>
      </c>
      <c r="K35" s="51" t="s">
        <v>16</v>
      </c>
      <c r="Q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" spans="1:17" ht="17.100000000000001" customHeight="1" x14ac:dyDescent="0.25">
      <c r="A36" s="51" t="s">
        <v>145</v>
      </c>
      <c r="B36" s="51" t="s">
        <v>111</v>
      </c>
      <c r="C36" s="51">
        <v>14541</v>
      </c>
      <c r="E36" s="51" t="s">
        <v>18</v>
      </c>
      <c r="F36" s="51" t="s">
        <v>17</v>
      </c>
      <c r="G36" s="51" t="s">
        <v>16</v>
      </c>
      <c r="J36" s="51" t="s">
        <v>18</v>
      </c>
      <c r="K36" s="51" t="s">
        <v>16</v>
      </c>
      <c r="Q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" spans="1:17" ht="17.100000000000001" customHeight="1" x14ac:dyDescent="0.25">
      <c r="A37" s="51" t="s">
        <v>146</v>
      </c>
      <c r="B37" s="51" t="s">
        <v>111</v>
      </c>
      <c r="C37" s="51">
        <v>14541</v>
      </c>
      <c r="E37" s="51" t="s">
        <v>18</v>
      </c>
      <c r="F37" s="51" t="s">
        <v>17</v>
      </c>
      <c r="G37" s="51" t="s">
        <v>16</v>
      </c>
      <c r="J37" s="51" t="s">
        <v>18</v>
      </c>
      <c r="K37" s="51" t="s">
        <v>16</v>
      </c>
      <c r="Q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" spans="1:17" ht="17.100000000000001" customHeight="1" x14ac:dyDescent="0.25">
      <c r="A38" s="51" t="s">
        <v>147</v>
      </c>
      <c r="B38" s="51" t="s">
        <v>111</v>
      </c>
      <c r="C38" s="51">
        <v>14541</v>
      </c>
      <c r="E38" s="51" t="s">
        <v>18</v>
      </c>
      <c r="F38" s="51" t="s">
        <v>17</v>
      </c>
      <c r="G38" s="51" t="s">
        <v>16</v>
      </c>
      <c r="J38" s="51" t="s">
        <v>18</v>
      </c>
      <c r="K38" s="51" t="s">
        <v>16</v>
      </c>
      <c r="Q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" spans="1:17" ht="17.100000000000001" customHeight="1" x14ac:dyDescent="0.25">
      <c r="A39" s="51" t="s">
        <v>148</v>
      </c>
      <c r="B39" s="51" t="s">
        <v>111</v>
      </c>
      <c r="C39" s="51">
        <v>14541</v>
      </c>
      <c r="E39" s="51" t="s">
        <v>18</v>
      </c>
      <c r="F39" s="51" t="s">
        <v>17</v>
      </c>
      <c r="G39" s="51" t="s">
        <v>16</v>
      </c>
      <c r="J39" s="51" t="s">
        <v>18</v>
      </c>
      <c r="K39" s="51" t="s">
        <v>16</v>
      </c>
      <c r="Q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" spans="1:17" ht="17.100000000000001" customHeight="1" x14ac:dyDescent="0.25">
      <c r="A40" s="51" t="s">
        <v>149</v>
      </c>
      <c r="B40" s="51" t="s">
        <v>111</v>
      </c>
      <c r="C40" s="51">
        <v>14541</v>
      </c>
      <c r="E40" s="51" t="s">
        <v>18</v>
      </c>
      <c r="F40" s="51" t="s">
        <v>17</v>
      </c>
      <c r="G40" s="51" t="s">
        <v>16</v>
      </c>
      <c r="J40" s="51" t="s">
        <v>18</v>
      </c>
      <c r="K40" s="51" t="s">
        <v>16</v>
      </c>
      <c r="Q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" spans="1:17" ht="17.100000000000001" customHeight="1" x14ac:dyDescent="0.25">
      <c r="A41" s="51" t="s">
        <v>150</v>
      </c>
      <c r="B41" s="51" t="s">
        <v>111</v>
      </c>
      <c r="C41" s="51">
        <v>14541</v>
      </c>
      <c r="E41" s="51" t="s">
        <v>18</v>
      </c>
      <c r="F41" s="51" t="s">
        <v>17</v>
      </c>
      <c r="G41" s="51" t="s">
        <v>16</v>
      </c>
      <c r="J41" s="51" t="s">
        <v>18</v>
      </c>
      <c r="K41" s="51" t="s">
        <v>16</v>
      </c>
      <c r="Q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" spans="1:17" ht="17.100000000000001" customHeight="1" x14ac:dyDescent="0.25">
      <c r="A42" s="51" t="s">
        <v>151</v>
      </c>
      <c r="B42" s="51" t="s">
        <v>111</v>
      </c>
      <c r="C42" s="51">
        <v>14541</v>
      </c>
      <c r="E42" s="51" t="s">
        <v>18</v>
      </c>
      <c r="F42" s="51" t="s">
        <v>17</v>
      </c>
      <c r="G42" s="51" t="s">
        <v>16</v>
      </c>
      <c r="J42" s="51" t="s">
        <v>18</v>
      </c>
      <c r="K42" s="51" t="s">
        <v>16</v>
      </c>
      <c r="Q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" spans="1:17" ht="17.100000000000001" customHeight="1" x14ac:dyDescent="0.25">
      <c r="A43" s="51" t="s">
        <v>152</v>
      </c>
      <c r="B43" s="51" t="s">
        <v>111</v>
      </c>
      <c r="C43" s="51">
        <v>14541</v>
      </c>
      <c r="E43" s="51" t="s">
        <v>18</v>
      </c>
      <c r="F43" s="51" t="s">
        <v>17</v>
      </c>
      <c r="G43" s="51" t="s">
        <v>16</v>
      </c>
      <c r="J43" s="51" t="s">
        <v>18</v>
      </c>
      <c r="K43" s="51" t="s">
        <v>16</v>
      </c>
      <c r="Q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" spans="1:17" ht="17.100000000000001" customHeight="1" x14ac:dyDescent="0.25">
      <c r="A44" s="51" t="s">
        <v>153</v>
      </c>
      <c r="B44" s="51" t="s">
        <v>111</v>
      </c>
      <c r="C44" s="51">
        <v>14541</v>
      </c>
      <c r="E44" s="51" t="s">
        <v>18</v>
      </c>
      <c r="F44" s="51" t="s">
        <v>17</v>
      </c>
      <c r="G44" s="51" t="s">
        <v>16</v>
      </c>
      <c r="J44" s="51" t="s">
        <v>18</v>
      </c>
      <c r="K44" s="51" t="s">
        <v>16</v>
      </c>
      <c r="Q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" spans="1:17" ht="17.100000000000001" customHeight="1" x14ac:dyDescent="0.25">
      <c r="A45" s="51" t="s">
        <v>154</v>
      </c>
      <c r="B45" s="51" t="s">
        <v>111</v>
      </c>
      <c r="C45" s="51">
        <v>14541</v>
      </c>
      <c r="E45" s="51" t="s">
        <v>18</v>
      </c>
      <c r="F45" s="51" t="s">
        <v>17</v>
      </c>
      <c r="G45" s="51" t="s">
        <v>16</v>
      </c>
      <c r="J45" s="51" t="s">
        <v>18</v>
      </c>
      <c r="K45" s="51" t="s">
        <v>16</v>
      </c>
      <c r="Q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" spans="1:17" ht="17.100000000000001" customHeight="1" x14ac:dyDescent="0.25">
      <c r="A46" s="51" t="s">
        <v>155</v>
      </c>
      <c r="B46" s="51" t="s">
        <v>111</v>
      </c>
      <c r="C46" s="51">
        <v>14541</v>
      </c>
      <c r="E46" s="51" t="s">
        <v>18</v>
      </c>
      <c r="F46" s="51" t="s">
        <v>17</v>
      </c>
      <c r="G46" s="51" t="s">
        <v>16</v>
      </c>
      <c r="J46" s="51" t="s">
        <v>18</v>
      </c>
      <c r="K46" s="51" t="s">
        <v>16</v>
      </c>
      <c r="Q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" spans="1:17" ht="17.100000000000001" customHeight="1" x14ac:dyDescent="0.25">
      <c r="A47" s="51" t="s">
        <v>156</v>
      </c>
      <c r="B47" s="51" t="s">
        <v>111</v>
      </c>
      <c r="C47" s="51">
        <v>14541</v>
      </c>
      <c r="E47" s="51" t="s">
        <v>18</v>
      </c>
      <c r="F47" s="51" t="s">
        <v>17</v>
      </c>
      <c r="G47" s="51" t="s">
        <v>16</v>
      </c>
      <c r="J47" s="51" t="s">
        <v>18</v>
      </c>
      <c r="K47" s="51" t="s">
        <v>16</v>
      </c>
      <c r="Q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" spans="1:17" ht="17.100000000000001" customHeight="1" x14ac:dyDescent="0.25">
      <c r="A48" s="51" t="s">
        <v>157</v>
      </c>
      <c r="B48" s="51" t="s">
        <v>111</v>
      </c>
      <c r="C48" s="51">
        <v>14541</v>
      </c>
      <c r="E48" s="51" t="s">
        <v>18</v>
      </c>
      <c r="F48" s="51" t="s">
        <v>17</v>
      </c>
      <c r="G48" s="51" t="s">
        <v>16</v>
      </c>
      <c r="J48" s="51" t="s">
        <v>18</v>
      </c>
      <c r="K48" s="51" t="s">
        <v>16</v>
      </c>
      <c r="Q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" spans="1:17" ht="17.100000000000001" customHeight="1" x14ac:dyDescent="0.25">
      <c r="A49" s="51" t="s">
        <v>158</v>
      </c>
      <c r="B49" s="51" t="s">
        <v>111</v>
      </c>
      <c r="C49" s="51">
        <v>14541</v>
      </c>
      <c r="E49" s="51" t="s">
        <v>18</v>
      </c>
      <c r="F49" s="51" t="s">
        <v>17</v>
      </c>
      <c r="G49" s="51" t="s">
        <v>16</v>
      </c>
      <c r="J49" s="51" t="s">
        <v>18</v>
      </c>
      <c r="K49" s="51" t="s">
        <v>16</v>
      </c>
      <c r="Q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" spans="1:17" ht="17.100000000000001" customHeight="1" x14ac:dyDescent="0.25">
      <c r="A50" s="51" t="s">
        <v>159</v>
      </c>
      <c r="B50" s="51" t="s">
        <v>111</v>
      </c>
      <c r="C50" s="51">
        <v>14541</v>
      </c>
      <c r="E50" s="51" t="s">
        <v>18</v>
      </c>
      <c r="F50" s="51" t="s">
        <v>17</v>
      </c>
      <c r="G50" s="51" t="s">
        <v>16</v>
      </c>
      <c r="J50" s="51" t="s">
        <v>18</v>
      </c>
      <c r="K50" s="51" t="s">
        <v>16</v>
      </c>
      <c r="Q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" spans="1:17" ht="17.100000000000001" customHeight="1" x14ac:dyDescent="0.25">
      <c r="A51" s="51" t="s">
        <v>160</v>
      </c>
      <c r="B51" s="51" t="s">
        <v>111</v>
      </c>
      <c r="C51" s="51">
        <v>14541</v>
      </c>
      <c r="E51" s="51" t="s">
        <v>18</v>
      </c>
      <c r="F51" s="51" t="s">
        <v>17</v>
      </c>
      <c r="G51" s="51" t="s">
        <v>16</v>
      </c>
      <c r="J51" s="51" t="s">
        <v>18</v>
      </c>
      <c r="K51" s="51" t="s">
        <v>16</v>
      </c>
      <c r="Q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" spans="1:17" ht="17.100000000000001" customHeight="1" x14ac:dyDescent="0.25">
      <c r="A52" s="51" t="s">
        <v>161</v>
      </c>
      <c r="B52" s="51" t="s">
        <v>111</v>
      </c>
      <c r="C52" s="51">
        <v>14541</v>
      </c>
      <c r="E52" s="51" t="s">
        <v>18</v>
      </c>
      <c r="F52" s="51" t="s">
        <v>17</v>
      </c>
      <c r="G52" s="51" t="s">
        <v>16</v>
      </c>
      <c r="J52" s="51" t="s">
        <v>18</v>
      </c>
      <c r="K52" s="51" t="s">
        <v>16</v>
      </c>
      <c r="Q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" spans="1:17" ht="17.100000000000001" customHeight="1" x14ac:dyDescent="0.25">
      <c r="A53" s="51" t="s">
        <v>162</v>
      </c>
      <c r="B53" s="51" t="s">
        <v>111</v>
      </c>
      <c r="C53" s="51">
        <v>14541</v>
      </c>
      <c r="E53" s="51" t="s">
        <v>18</v>
      </c>
      <c r="F53" s="51" t="s">
        <v>17</v>
      </c>
      <c r="G53" s="51" t="s">
        <v>16</v>
      </c>
      <c r="J53" s="51" t="s">
        <v>18</v>
      </c>
      <c r="K53" s="51" t="s">
        <v>16</v>
      </c>
      <c r="Q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" spans="1:17" ht="17.100000000000001" customHeight="1" x14ac:dyDescent="0.25">
      <c r="A54" s="51" t="s">
        <v>163</v>
      </c>
      <c r="B54" s="51" t="s">
        <v>111</v>
      </c>
      <c r="C54" s="51">
        <v>14541</v>
      </c>
      <c r="E54" s="51" t="s">
        <v>18</v>
      </c>
      <c r="F54" s="51" t="s">
        <v>17</v>
      </c>
      <c r="G54" s="51" t="s">
        <v>16</v>
      </c>
      <c r="J54" s="51" t="s">
        <v>18</v>
      </c>
      <c r="K54" s="51" t="s">
        <v>16</v>
      </c>
      <c r="Q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" spans="1:17" ht="17.100000000000001" customHeight="1" x14ac:dyDescent="0.25">
      <c r="A55" s="51" t="s">
        <v>164</v>
      </c>
      <c r="B55" s="51" t="s">
        <v>111</v>
      </c>
      <c r="C55" s="51">
        <v>14541</v>
      </c>
      <c r="E55" s="51" t="s">
        <v>18</v>
      </c>
      <c r="F55" s="51" t="s">
        <v>17</v>
      </c>
      <c r="G55" s="51" t="s">
        <v>16</v>
      </c>
      <c r="J55" s="51" t="s">
        <v>18</v>
      </c>
      <c r="K55" s="51" t="s">
        <v>16</v>
      </c>
      <c r="Q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" spans="1:17" ht="17.100000000000001" customHeight="1" x14ac:dyDescent="0.25">
      <c r="A56" s="51" t="s">
        <v>165</v>
      </c>
      <c r="B56" s="51" t="s">
        <v>111</v>
      </c>
      <c r="C56" s="51">
        <v>14541</v>
      </c>
      <c r="E56" s="51" t="s">
        <v>18</v>
      </c>
      <c r="F56" s="51" t="s">
        <v>17</v>
      </c>
      <c r="G56" s="51" t="s">
        <v>16</v>
      </c>
      <c r="J56" s="51" t="s">
        <v>18</v>
      </c>
      <c r="K56" s="51" t="s">
        <v>16</v>
      </c>
      <c r="Q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" spans="1:17" ht="17.100000000000001" customHeight="1" x14ac:dyDescent="0.25">
      <c r="A57" s="51" t="s">
        <v>166</v>
      </c>
      <c r="B57" s="51" t="s">
        <v>111</v>
      </c>
      <c r="C57" s="51">
        <v>14541</v>
      </c>
      <c r="E57" s="51" t="s">
        <v>18</v>
      </c>
      <c r="F57" s="51" t="s">
        <v>17</v>
      </c>
      <c r="G57" s="51" t="s">
        <v>16</v>
      </c>
      <c r="J57" s="51" t="s">
        <v>18</v>
      </c>
      <c r="K57" s="51" t="s">
        <v>16</v>
      </c>
      <c r="Q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" spans="1:17" ht="17.100000000000001" customHeight="1" x14ac:dyDescent="0.25">
      <c r="A58" s="51" t="s">
        <v>167</v>
      </c>
      <c r="B58" s="51" t="s">
        <v>111</v>
      </c>
      <c r="C58" s="51">
        <v>14541</v>
      </c>
      <c r="E58" s="51" t="s">
        <v>18</v>
      </c>
      <c r="F58" s="51" t="s">
        <v>17</v>
      </c>
      <c r="G58" s="51" t="s">
        <v>16</v>
      </c>
      <c r="J58" s="51" t="s">
        <v>18</v>
      </c>
      <c r="K58" s="51" t="s">
        <v>16</v>
      </c>
      <c r="Q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" spans="1:17" ht="17.100000000000001" customHeight="1" x14ac:dyDescent="0.25">
      <c r="A59" s="51" t="s">
        <v>168</v>
      </c>
      <c r="B59" s="51" t="s">
        <v>111</v>
      </c>
      <c r="C59" s="51">
        <v>14541</v>
      </c>
      <c r="E59" s="51" t="s">
        <v>18</v>
      </c>
      <c r="F59" s="51" t="s">
        <v>17</v>
      </c>
      <c r="G59" s="51" t="s">
        <v>16</v>
      </c>
      <c r="J59" s="51" t="s">
        <v>18</v>
      </c>
      <c r="K59" s="51" t="s">
        <v>16</v>
      </c>
      <c r="Q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" spans="1:17" ht="17.100000000000001" customHeight="1" x14ac:dyDescent="0.25">
      <c r="A60" s="51" t="s">
        <v>169</v>
      </c>
      <c r="B60" s="51" t="s">
        <v>111</v>
      </c>
      <c r="C60" s="51">
        <v>14541</v>
      </c>
      <c r="E60" s="51" t="s">
        <v>18</v>
      </c>
      <c r="F60" s="51" t="s">
        <v>17</v>
      </c>
      <c r="G60" s="51" t="s">
        <v>16</v>
      </c>
      <c r="J60" s="51" t="s">
        <v>18</v>
      </c>
      <c r="K60" s="51" t="s">
        <v>16</v>
      </c>
      <c r="Q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" spans="1:17" ht="17.100000000000001" customHeight="1" x14ac:dyDescent="0.25">
      <c r="A61" s="51" t="s">
        <v>170</v>
      </c>
      <c r="B61" s="51" t="s">
        <v>111</v>
      </c>
      <c r="C61" s="51">
        <v>14541</v>
      </c>
      <c r="E61" s="51" t="s">
        <v>18</v>
      </c>
      <c r="F61" s="51" t="s">
        <v>17</v>
      </c>
      <c r="G61" s="51" t="s">
        <v>16</v>
      </c>
      <c r="J61" s="51" t="s">
        <v>18</v>
      </c>
      <c r="K61" s="51" t="s">
        <v>16</v>
      </c>
      <c r="Q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" spans="1:17" ht="17.100000000000001" customHeight="1" x14ac:dyDescent="0.25">
      <c r="A62" s="51" t="s">
        <v>171</v>
      </c>
      <c r="B62" s="51" t="s">
        <v>111</v>
      </c>
      <c r="C62" s="51">
        <v>14541</v>
      </c>
      <c r="E62" s="51" t="s">
        <v>18</v>
      </c>
      <c r="F62" s="51" t="s">
        <v>17</v>
      </c>
      <c r="G62" s="51" t="s">
        <v>16</v>
      </c>
      <c r="J62" s="51" t="s">
        <v>18</v>
      </c>
      <c r="K62" s="51" t="s">
        <v>16</v>
      </c>
      <c r="Q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" spans="1:17" ht="17.100000000000001" customHeight="1" x14ac:dyDescent="0.25">
      <c r="A63" s="51" t="s">
        <v>172</v>
      </c>
      <c r="B63" s="51" t="s">
        <v>111</v>
      </c>
      <c r="C63" s="51">
        <v>14541</v>
      </c>
      <c r="E63" s="51" t="s">
        <v>18</v>
      </c>
      <c r="F63" s="51" t="s">
        <v>17</v>
      </c>
      <c r="G63" s="51" t="s">
        <v>16</v>
      </c>
      <c r="J63" s="51" t="s">
        <v>18</v>
      </c>
      <c r="K63" s="51" t="s">
        <v>16</v>
      </c>
      <c r="Q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" spans="1:17" ht="17.100000000000001" customHeight="1" x14ac:dyDescent="0.25">
      <c r="Q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7:17" ht="17.100000000000001" customHeight="1" x14ac:dyDescent="0.25">
      <c r="Q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7:17" ht="17.100000000000001" customHeight="1" x14ac:dyDescent="0.25">
      <c r="Q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7:17" ht="17.100000000000001" customHeight="1" x14ac:dyDescent="0.25">
      <c r="Q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7:17" ht="17.100000000000001" customHeight="1" x14ac:dyDescent="0.25">
      <c r="Q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7:17" ht="17.100000000000001" customHeight="1" x14ac:dyDescent="0.25">
      <c r="Q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7:17" ht="17.100000000000001" customHeight="1" x14ac:dyDescent="0.25">
      <c r="Q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7:17" ht="17.100000000000001" customHeight="1" x14ac:dyDescent="0.25">
      <c r="Q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7:17" ht="17.100000000000001" customHeight="1" x14ac:dyDescent="0.25">
      <c r="Q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7:17" ht="17.100000000000001" customHeight="1" x14ac:dyDescent="0.25">
      <c r="Q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7:17" ht="17.100000000000001" customHeight="1" x14ac:dyDescent="0.25">
      <c r="Q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7:17" ht="17.100000000000001" customHeight="1" x14ac:dyDescent="0.25">
      <c r="Q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7:17" ht="17.100000000000001" customHeight="1" x14ac:dyDescent="0.25">
      <c r="Q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7:17" ht="17.100000000000001" customHeight="1" x14ac:dyDescent="0.25">
      <c r="Q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7:17" ht="17.100000000000001" customHeight="1" x14ac:dyDescent="0.25">
      <c r="Q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7:17" ht="17.100000000000001" customHeight="1" x14ac:dyDescent="0.25">
      <c r="Q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7:17" ht="17.100000000000001" customHeight="1" x14ac:dyDescent="0.25">
      <c r="Q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7:17" ht="17.100000000000001" customHeight="1" x14ac:dyDescent="0.25">
      <c r="Q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7:17" ht="17.100000000000001" customHeight="1" x14ac:dyDescent="0.25">
      <c r="Q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7:17" ht="17.100000000000001" customHeight="1" x14ac:dyDescent="0.25">
      <c r="Q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7:17" ht="17.100000000000001" customHeight="1" x14ac:dyDescent="0.25">
      <c r="Q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7:17" ht="17.100000000000001" customHeight="1" x14ac:dyDescent="0.25">
      <c r="Q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7:17" ht="17.100000000000001" customHeight="1" x14ac:dyDescent="0.25">
      <c r="Q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7:17" ht="17.100000000000001" customHeight="1" x14ac:dyDescent="0.25">
      <c r="Q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7:17" ht="17.100000000000001" customHeight="1" x14ac:dyDescent="0.25">
      <c r="Q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7:17" ht="17.100000000000001" customHeight="1" x14ac:dyDescent="0.25">
      <c r="Q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7:17" ht="17.100000000000001" customHeight="1" x14ac:dyDescent="0.25">
      <c r="Q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7:17" ht="17.100000000000001" customHeight="1" x14ac:dyDescent="0.25">
      <c r="Q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7:17" ht="17.100000000000001" customHeight="1" x14ac:dyDescent="0.25">
      <c r="Q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7:17" ht="17.100000000000001" customHeight="1" x14ac:dyDescent="0.25">
      <c r="Q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7:17" ht="17.100000000000001" customHeight="1" x14ac:dyDescent="0.25">
      <c r="Q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7:17" ht="17.100000000000001" customHeight="1" x14ac:dyDescent="0.25">
      <c r="Q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7:17" ht="17.100000000000001" customHeight="1" x14ac:dyDescent="0.25">
      <c r="Q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7:17" ht="17.100000000000001" customHeight="1" x14ac:dyDescent="0.25">
      <c r="Q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7:17" ht="17.100000000000001" customHeight="1" x14ac:dyDescent="0.25">
      <c r="Q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7:17" ht="17.100000000000001" customHeight="1" x14ac:dyDescent="0.25">
      <c r="Q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7:17" ht="17.100000000000001" customHeight="1" x14ac:dyDescent="0.25">
      <c r="Q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7:17" ht="17.100000000000001" customHeight="1" x14ac:dyDescent="0.25">
      <c r="Q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7:17" ht="17.100000000000001" customHeight="1" x14ac:dyDescent="0.25">
      <c r="Q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7:17" ht="17.100000000000001" customHeight="1" x14ac:dyDescent="0.25">
      <c r="Q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7:17" ht="17.100000000000001" customHeight="1" x14ac:dyDescent="0.25">
      <c r="Q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7:17" ht="17.100000000000001" customHeight="1" x14ac:dyDescent="0.25">
      <c r="Q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7:17" ht="17.100000000000001" customHeight="1" x14ac:dyDescent="0.25">
      <c r="Q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7:17" ht="17.100000000000001" customHeight="1" x14ac:dyDescent="0.25">
      <c r="Q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7:17" ht="17.100000000000001" customHeight="1" x14ac:dyDescent="0.25">
      <c r="Q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7:17" ht="17.100000000000001" customHeight="1" x14ac:dyDescent="0.25">
      <c r="Q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7:17" ht="17.100000000000001" customHeight="1" x14ac:dyDescent="0.25">
      <c r="Q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7:17" ht="17.100000000000001" customHeight="1" x14ac:dyDescent="0.25">
      <c r="Q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7:17" ht="17.100000000000001" customHeight="1" x14ac:dyDescent="0.25">
      <c r="Q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7:17" ht="17.100000000000001" customHeight="1" x14ac:dyDescent="0.25">
      <c r="Q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7:17" ht="17.100000000000001" customHeight="1" x14ac:dyDescent="0.25">
      <c r="Q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7:17" ht="17.100000000000001" customHeight="1" x14ac:dyDescent="0.25">
      <c r="Q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7:17" ht="17.100000000000001" customHeight="1" x14ac:dyDescent="0.25">
      <c r="Q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7:17" ht="17.100000000000001" customHeight="1" x14ac:dyDescent="0.25">
      <c r="Q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7:17" ht="17.100000000000001" customHeight="1" x14ac:dyDescent="0.25">
      <c r="Q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7:17" ht="17.100000000000001" customHeight="1" x14ac:dyDescent="0.25">
      <c r="Q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7:17" ht="17.100000000000001" customHeight="1" x14ac:dyDescent="0.25">
      <c r="Q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7:17" ht="17.100000000000001" customHeight="1" x14ac:dyDescent="0.25">
      <c r="Q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7:17" ht="17.100000000000001" customHeight="1" x14ac:dyDescent="0.25">
      <c r="Q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7:17" ht="17.100000000000001" customHeight="1" x14ac:dyDescent="0.25">
      <c r="Q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7:17" ht="17.100000000000001" customHeight="1" x14ac:dyDescent="0.25">
      <c r="Q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7:17" ht="17.100000000000001" customHeight="1" x14ac:dyDescent="0.25">
      <c r="Q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7:17" ht="17.100000000000001" customHeight="1" x14ac:dyDescent="0.25">
      <c r="Q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7:17" ht="17.100000000000001" customHeight="1" x14ac:dyDescent="0.25">
      <c r="Q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7:17" ht="17.100000000000001" customHeight="1" x14ac:dyDescent="0.25">
      <c r="Q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7:17" ht="17.100000000000001" customHeight="1" x14ac:dyDescent="0.25">
      <c r="Q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7:17" ht="17.100000000000001" customHeight="1" x14ac:dyDescent="0.25">
      <c r="Q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7:17" ht="17.100000000000001" customHeight="1" x14ac:dyDescent="0.25">
      <c r="Q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7:17" ht="17.100000000000001" customHeight="1" x14ac:dyDescent="0.25">
      <c r="Q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7:17" ht="17.100000000000001" customHeight="1" x14ac:dyDescent="0.25">
      <c r="Q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7:17" ht="17.100000000000001" customHeight="1" x14ac:dyDescent="0.25">
      <c r="Q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7:17" ht="17.100000000000001" customHeight="1" x14ac:dyDescent="0.25">
      <c r="Q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7:17" ht="17.100000000000001" customHeight="1" x14ac:dyDescent="0.25">
      <c r="Q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7:17" ht="17.100000000000001" customHeight="1" x14ac:dyDescent="0.25">
      <c r="Q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7:17" ht="17.100000000000001" customHeight="1" x14ac:dyDescent="0.25">
      <c r="Q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7:17" ht="17.100000000000001" customHeight="1" x14ac:dyDescent="0.25">
      <c r="Q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7:17" ht="17.100000000000001" customHeight="1" x14ac:dyDescent="0.25">
      <c r="Q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7:17" ht="17.100000000000001" customHeight="1" x14ac:dyDescent="0.25">
      <c r="Q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7:17" ht="17.100000000000001" customHeight="1" x14ac:dyDescent="0.25">
      <c r="Q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7:17" ht="17.100000000000001" customHeight="1" x14ac:dyDescent="0.25">
      <c r="Q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7:17" ht="17.100000000000001" customHeight="1" x14ac:dyDescent="0.25">
      <c r="Q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7:17" ht="17.100000000000001" customHeight="1" x14ac:dyDescent="0.25">
      <c r="Q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7:17" ht="17.100000000000001" customHeight="1" x14ac:dyDescent="0.25">
      <c r="Q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7:17" ht="17.100000000000001" customHeight="1" x14ac:dyDescent="0.25">
      <c r="Q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7:17" ht="17.100000000000001" customHeight="1" x14ac:dyDescent="0.25">
      <c r="Q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7:17" ht="17.100000000000001" customHeight="1" x14ac:dyDescent="0.25">
      <c r="Q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7:17" ht="17.100000000000001" customHeight="1" x14ac:dyDescent="0.25">
      <c r="Q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7:17" ht="17.100000000000001" customHeight="1" x14ac:dyDescent="0.25">
      <c r="Q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7:17" ht="17.100000000000001" customHeight="1" x14ac:dyDescent="0.25">
      <c r="Q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7:17" ht="17.100000000000001" customHeight="1" x14ac:dyDescent="0.25">
      <c r="Q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7:17" ht="17.100000000000001" customHeight="1" x14ac:dyDescent="0.25">
      <c r="Q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7:17" ht="17.100000000000001" customHeight="1" x14ac:dyDescent="0.25">
      <c r="Q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7:17" ht="17.100000000000001" customHeight="1" x14ac:dyDescent="0.25">
      <c r="Q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7:17" ht="17.100000000000001" customHeight="1" x14ac:dyDescent="0.25">
      <c r="Q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7:17" ht="17.100000000000001" customHeight="1" x14ac:dyDescent="0.25">
      <c r="Q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7:17" ht="17.100000000000001" customHeight="1" x14ac:dyDescent="0.25">
      <c r="Q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7:17" ht="17.100000000000001" customHeight="1" x14ac:dyDescent="0.25">
      <c r="Q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7:17" ht="17.100000000000001" customHeight="1" x14ac:dyDescent="0.25">
      <c r="Q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7:17" ht="17.100000000000001" customHeight="1" x14ac:dyDescent="0.25">
      <c r="Q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7:17" ht="17.100000000000001" customHeight="1" x14ac:dyDescent="0.25">
      <c r="Q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7:17" ht="17.100000000000001" customHeight="1" x14ac:dyDescent="0.25">
      <c r="Q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7:17" ht="17.100000000000001" customHeight="1" x14ac:dyDescent="0.25">
      <c r="Q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7:17" ht="17.100000000000001" customHeight="1" x14ac:dyDescent="0.25">
      <c r="Q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7:17" ht="17.100000000000001" customHeight="1" x14ac:dyDescent="0.25">
      <c r="Q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7:17" ht="17.100000000000001" customHeight="1" x14ac:dyDescent="0.25">
      <c r="Q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7:17" ht="17.100000000000001" customHeight="1" x14ac:dyDescent="0.25">
      <c r="Q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7:17" ht="17.100000000000001" customHeight="1" x14ac:dyDescent="0.25">
      <c r="Q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7:17" ht="17.100000000000001" customHeight="1" x14ac:dyDescent="0.25">
      <c r="Q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7:17" ht="17.100000000000001" customHeight="1" x14ac:dyDescent="0.25">
      <c r="Q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7:17" ht="17.100000000000001" customHeight="1" x14ac:dyDescent="0.25">
      <c r="Q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7:17" ht="17.100000000000001" customHeight="1" x14ac:dyDescent="0.25">
      <c r="Q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7:17" ht="17.100000000000001" customHeight="1" x14ac:dyDescent="0.25">
      <c r="Q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7:17" ht="17.100000000000001" customHeight="1" x14ac:dyDescent="0.25">
      <c r="Q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7:17" ht="17.100000000000001" customHeight="1" x14ac:dyDescent="0.25">
      <c r="Q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7:17" ht="17.100000000000001" customHeight="1" x14ac:dyDescent="0.25">
      <c r="Q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7:17" ht="17.100000000000001" customHeight="1" x14ac:dyDescent="0.25">
      <c r="Q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7:17" ht="17.100000000000001" customHeight="1" x14ac:dyDescent="0.25">
      <c r="Q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7:17" ht="17.100000000000001" customHeight="1" x14ac:dyDescent="0.25">
      <c r="Q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7:17" ht="17.100000000000001" customHeight="1" x14ac:dyDescent="0.25">
      <c r="Q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7:17" ht="17.100000000000001" customHeight="1" x14ac:dyDescent="0.25">
      <c r="Q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7:17" ht="17.100000000000001" customHeight="1" x14ac:dyDescent="0.25">
      <c r="Q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7:17" ht="17.100000000000001" customHeight="1" x14ac:dyDescent="0.25">
      <c r="Q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7:17" ht="17.100000000000001" customHeight="1" x14ac:dyDescent="0.25">
      <c r="Q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7:17" ht="17.100000000000001" customHeight="1" x14ac:dyDescent="0.25">
      <c r="Q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7:17" ht="17.100000000000001" customHeight="1" x14ac:dyDescent="0.25">
      <c r="Q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7:17" ht="17.100000000000001" customHeight="1" x14ac:dyDescent="0.25">
      <c r="Q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7:17" ht="17.100000000000001" customHeight="1" x14ac:dyDescent="0.25">
      <c r="Q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7:17" ht="17.100000000000001" customHeight="1" x14ac:dyDescent="0.25">
      <c r="Q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7:17" ht="17.100000000000001" customHeight="1" x14ac:dyDescent="0.25">
      <c r="Q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7:17" ht="17.100000000000001" customHeight="1" x14ac:dyDescent="0.25">
      <c r="Q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7:17" ht="17.100000000000001" customHeight="1" x14ac:dyDescent="0.25">
      <c r="Q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7:17" ht="17.100000000000001" customHeight="1" x14ac:dyDescent="0.25">
      <c r="Q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7:17" ht="17.100000000000001" customHeight="1" x14ac:dyDescent="0.25">
      <c r="Q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7:17" ht="17.100000000000001" customHeight="1" x14ac:dyDescent="0.25">
      <c r="Q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7:17" ht="17.100000000000001" customHeight="1" x14ac:dyDescent="0.25">
      <c r="Q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7:17" ht="17.100000000000001" customHeight="1" x14ac:dyDescent="0.25">
      <c r="Q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7:17" ht="17.100000000000001" customHeight="1" x14ac:dyDescent="0.25">
      <c r="Q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7:17" ht="17.100000000000001" customHeight="1" x14ac:dyDescent="0.25">
      <c r="Q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7:17" ht="17.100000000000001" customHeight="1" x14ac:dyDescent="0.25">
      <c r="Q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7:17" ht="17.100000000000001" customHeight="1" x14ac:dyDescent="0.25">
      <c r="Q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7:17" ht="17.100000000000001" customHeight="1" x14ac:dyDescent="0.25">
      <c r="Q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7:17" ht="17.100000000000001" customHeight="1" x14ac:dyDescent="0.25">
      <c r="Q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7:17" ht="17.100000000000001" customHeight="1" x14ac:dyDescent="0.25">
      <c r="Q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7:17" ht="17.100000000000001" customHeight="1" x14ac:dyDescent="0.25">
      <c r="Q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7:17" ht="17.100000000000001" customHeight="1" x14ac:dyDescent="0.25">
      <c r="Q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7:17" ht="17.100000000000001" customHeight="1" x14ac:dyDescent="0.25">
      <c r="Q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7:17" ht="17.100000000000001" customHeight="1" x14ac:dyDescent="0.25">
      <c r="Q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7:17" ht="17.100000000000001" customHeight="1" x14ac:dyDescent="0.25">
      <c r="Q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7:17" ht="17.100000000000001" customHeight="1" x14ac:dyDescent="0.25">
      <c r="Q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7:17" ht="17.100000000000001" customHeight="1" x14ac:dyDescent="0.25">
      <c r="Q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7:17" ht="17.100000000000001" customHeight="1" x14ac:dyDescent="0.25">
      <c r="Q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7:17" ht="17.100000000000001" customHeight="1" x14ac:dyDescent="0.25">
      <c r="Q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7:17" ht="17.100000000000001" customHeight="1" x14ac:dyDescent="0.25">
      <c r="Q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7:17" ht="17.100000000000001" customHeight="1" x14ac:dyDescent="0.25">
      <c r="Q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7:17" ht="17.100000000000001" customHeight="1" x14ac:dyDescent="0.25">
      <c r="Q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7:17" ht="17.100000000000001" customHeight="1" x14ac:dyDescent="0.25">
      <c r="Q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7:17" ht="17.100000000000001" customHeight="1" x14ac:dyDescent="0.25">
      <c r="Q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7:17" ht="17.100000000000001" customHeight="1" x14ac:dyDescent="0.25">
      <c r="Q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7:17" ht="17.100000000000001" customHeight="1" x14ac:dyDescent="0.25">
      <c r="Q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7:17" ht="17.100000000000001" customHeight="1" x14ac:dyDescent="0.25">
      <c r="Q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7:17" ht="17.100000000000001" customHeight="1" x14ac:dyDescent="0.25">
      <c r="Q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7:17" ht="17.100000000000001" customHeight="1" x14ac:dyDescent="0.25">
      <c r="Q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7:17" ht="17.100000000000001" customHeight="1" x14ac:dyDescent="0.25">
      <c r="Q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7:17" ht="17.100000000000001" customHeight="1" x14ac:dyDescent="0.25">
      <c r="Q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7:17" ht="17.100000000000001" customHeight="1" x14ac:dyDescent="0.25">
      <c r="Q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7:17" ht="17.100000000000001" customHeight="1" x14ac:dyDescent="0.25">
      <c r="Q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7:17" ht="17.100000000000001" customHeight="1" x14ac:dyDescent="0.25">
      <c r="Q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7:17" ht="17.100000000000001" customHeight="1" x14ac:dyDescent="0.25">
      <c r="Q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7:17" ht="17.100000000000001" customHeight="1" x14ac:dyDescent="0.25">
      <c r="Q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7:17" ht="17.100000000000001" customHeight="1" x14ac:dyDescent="0.25">
      <c r="Q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7:17" ht="17.100000000000001" customHeight="1" x14ac:dyDescent="0.25">
      <c r="Q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7:17" ht="17.100000000000001" customHeight="1" x14ac:dyDescent="0.25">
      <c r="Q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7:17" ht="17.100000000000001" customHeight="1" x14ac:dyDescent="0.25">
      <c r="Q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7:17" ht="17.100000000000001" customHeight="1" x14ac:dyDescent="0.25">
      <c r="Q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7:17" ht="17.100000000000001" customHeight="1" x14ac:dyDescent="0.25">
      <c r="Q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7:17" ht="17.100000000000001" customHeight="1" x14ac:dyDescent="0.25">
      <c r="Q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7:17" ht="17.100000000000001" customHeight="1" x14ac:dyDescent="0.25">
      <c r="Q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7:17" ht="17.100000000000001" customHeight="1" x14ac:dyDescent="0.25">
      <c r="Q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7:17" ht="17.100000000000001" customHeight="1" x14ac:dyDescent="0.25">
      <c r="Q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7:17" ht="17.100000000000001" customHeight="1" x14ac:dyDescent="0.25">
      <c r="Q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7:17" ht="17.100000000000001" customHeight="1" x14ac:dyDescent="0.25">
      <c r="Q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7:17" ht="17.100000000000001" customHeight="1" x14ac:dyDescent="0.25">
      <c r="Q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7:17" ht="17.100000000000001" customHeight="1" x14ac:dyDescent="0.25">
      <c r="Q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7:17" ht="17.100000000000001" customHeight="1" x14ac:dyDescent="0.25">
      <c r="Q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7:17" ht="17.100000000000001" customHeight="1" x14ac:dyDescent="0.25">
      <c r="Q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7:17" ht="17.100000000000001" customHeight="1" x14ac:dyDescent="0.25">
      <c r="Q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7:17" ht="17.100000000000001" customHeight="1" x14ac:dyDescent="0.25">
      <c r="Q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7:17" ht="17.100000000000001" customHeight="1" x14ac:dyDescent="0.25">
      <c r="Q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7:17" ht="17.100000000000001" customHeight="1" x14ac:dyDescent="0.25">
      <c r="Q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7:17" ht="17.100000000000001" customHeight="1" x14ac:dyDescent="0.25">
      <c r="Q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7:17" ht="17.100000000000001" customHeight="1" x14ac:dyDescent="0.25">
      <c r="Q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7:17" ht="17.100000000000001" customHeight="1" x14ac:dyDescent="0.25">
      <c r="Q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7:17" ht="17.100000000000001" customHeight="1" x14ac:dyDescent="0.25">
      <c r="Q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7:17" ht="17.100000000000001" customHeight="1" x14ac:dyDescent="0.25">
      <c r="Q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7:17" ht="17.100000000000001" customHeight="1" x14ac:dyDescent="0.25">
      <c r="Q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7:17" ht="17.100000000000001" customHeight="1" x14ac:dyDescent="0.25">
      <c r="Q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7:17" ht="17.100000000000001" customHeight="1" x14ac:dyDescent="0.25">
      <c r="Q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7:17" ht="17.100000000000001" customHeight="1" x14ac:dyDescent="0.25">
      <c r="Q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7:17" ht="17.100000000000001" customHeight="1" x14ac:dyDescent="0.25">
      <c r="Q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7:17" ht="17.100000000000001" customHeight="1" x14ac:dyDescent="0.25">
      <c r="Q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7:17" ht="17.100000000000001" customHeight="1" x14ac:dyDescent="0.25">
      <c r="Q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7:17" ht="17.100000000000001" customHeight="1" x14ac:dyDescent="0.25">
      <c r="Q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7:17" ht="17.100000000000001" customHeight="1" x14ac:dyDescent="0.25">
      <c r="Q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7:17" ht="17.100000000000001" customHeight="1" x14ac:dyDescent="0.25">
      <c r="Q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7:17" ht="17.100000000000001" customHeight="1" x14ac:dyDescent="0.25">
      <c r="Q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7:17" ht="17.100000000000001" customHeight="1" x14ac:dyDescent="0.25">
      <c r="Q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7:17" ht="17.100000000000001" customHeight="1" x14ac:dyDescent="0.25">
      <c r="Q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7:17" ht="17.100000000000001" customHeight="1" x14ac:dyDescent="0.25">
      <c r="Q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7:17" ht="17.100000000000001" customHeight="1" x14ac:dyDescent="0.25">
      <c r="Q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7:17" ht="17.100000000000001" customHeight="1" x14ac:dyDescent="0.25">
      <c r="Q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7:17" ht="17.100000000000001" customHeight="1" x14ac:dyDescent="0.25">
      <c r="Q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7:17" ht="17.100000000000001" customHeight="1" x14ac:dyDescent="0.25">
      <c r="Q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7:17" ht="17.100000000000001" customHeight="1" x14ac:dyDescent="0.25">
      <c r="Q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7:17" ht="17.100000000000001" customHeight="1" x14ac:dyDescent="0.25">
      <c r="Q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7:17" ht="17.100000000000001" customHeight="1" x14ac:dyDescent="0.25">
      <c r="Q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7:17" ht="17.100000000000001" customHeight="1" x14ac:dyDescent="0.25">
      <c r="Q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7:17" ht="17.100000000000001" customHeight="1" x14ac:dyDescent="0.25">
      <c r="Q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7:17" ht="17.100000000000001" customHeight="1" x14ac:dyDescent="0.25">
      <c r="Q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7:17" ht="17.100000000000001" customHeight="1" x14ac:dyDescent="0.25">
      <c r="Q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7:17" ht="17.100000000000001" customHeight="1" x14ac:dyDescent="0.25">
      <c r="Q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7:17" ht="17.100000000000001" customHeight="1" x14ac:dyDescent="0.25">
      <c r="Q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7:17" ht="17.100000000000001" customHeight="1" x14ac:dyDescent="0.25">
      <c r="Q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7:17" ht="17.100000000000001" customHeight="1" x14ac:dyDescent="0.25">
      <c r="Q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7:17" ht="17.100000000000001" customHeight="1" x14ac:dyDescent="0.25">
      <c r="Q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7:17" ht="17.100000000000001" customHeight="1" x14ac:dyDescent="0.25">
      <c r="Q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7:17" ht="17.100000000000001" customHeight="1" x14ac:dyDescent="0.25">
      <c r="Q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7:17" ht="17.100000000000001" customHeight="1" x14ac:dyDescent="0.25">
      <c r="Q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7:17" ht="17.100000000000001" customHeight="1" x14ac:dyDescent="0.25">
      <c r="Q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7:17" ht="17.100000000000001" customHeight="1" x14ac:dyDescent="0.25">
      <c r="Q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7:17" ht="17.100000000000001" customHeight="1" x14ac:dyDescent="0.25">
      <c r="Q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7:17" ht="17.100000000000001" customHeight="1" x14ac:dyDescent="0.25">
      <c r="Q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7:17" ht="17.100000000000001" customHeight="1" x14ac:dyDescent="0.25">
      <c r="Q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7:17" ht="17.100000000000001" customHeight="1" x14ac:dyDescent="0.25">
      <c r="Q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7:17" ht="17.100000000000001" customHeight="1" x14ac:dyDescent="0.25">
      <c r="Q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7:17" ht="17.100000000000001" customHeight="1" x14ac:dyDescent="0.25">
      <c r="Q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7:17" ht="17.100000000000001" customHeight="1" x14ac:dyDescent="0.25">
      <c r="Q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7:17" ht="17.100000000000001" customHeight="1" x14ac:dyDescent="0.25">
      <c r="Q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7:17" ht="17.100000000000001" customHeight="1" x14ac:dyDescent="0.25">
      <c r="Q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7:17" ht="17.100000000000001" customHeight="1" x14ac:dyDescent="0.25">
      <c r="Q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7:17" ht="17.100000000000001" customHeight="1" x14ac:dyDescent="0.25">
      <c r="Q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7:17" ht="17.100000000000001" customHeight="1" x14ac:dyDescent="0.25">
      <c r="Q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7:17" ht="17.100000000000001" customHeight="1" x14ac:dyDescent="0.25">
      <c r="Q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7:17" ht="17.100000000000001" customHeight="1" x14ac:dyDescent="0.25">
      <c r="Q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7:17" ht="17.100000000000001" customHeight="1" x14ac:dyDescent="0.25">
      <c r="Q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7:17" ht="17.100000000000001" customHeight="1" x14ac:dyDescent="0.25">
      <c r="Q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7:17" ht="17.100000000000001" customHeight="1" x14ac:dyDescent="0.25">
      <c r="Q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7:17" ht="17.100000000000001" customHeight="1" x14ac:dyDescent="0.25">
      <c r="Q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7:17" ht="17.100000000000001" customHeight="1" x14ac:dyDescent="0.25">
      <c r="Q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7:17" ht="17.100000000000001" customHeight="1" x14ac:dyDescent="0.25">
      <c r="Q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7:17" ht="17.100000000000001" customHeight="1" x14ac:dyDescent="0.25">
      <c r="Q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7:17" ht="17.100000000000001" customHeight="1" x14ac:dyDescent="0.25">
      <c r="Q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7:17" ht="17.100000000000001" customHeight="1" x14ac:dyDescent="0.25">
      <c r="Q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7:17" ht="17.100000000000001" customHeight="1" x14ac:dyDescent="0.25">
      <c r="Q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7:17" ht="17.100000000000001" customHeight="1" x14ac:dyDescent="0.25">
      <c r="Q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7:17" ht="17.100000000000001" customHeight="1" x14ac:dyDescent="0.25">
      <c r="Q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7:17" ht="17.100000000000001" customHeight="1" x14ac:dyDescent="0.25">
      <c r="Q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7:17" ht="17.100000000000001" customHeight="1" x14ac:dyDescent="0.25">
      <c r="Q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7:17" ht="17.100000000000001" customHeight="1" x14ac:dyDescent="0.25">
      <c r="Q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7:17" ht="17.100000000000001" customHeight="1" x14ac:dyDescent="0.25">
      <c r="Q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7:17" ht="17.100000000000001" customHeight="1" x14ac:dyDescent="0.25">
      <c r="Q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7:17" ht="17.100000000000001" customHeight="1" x14ac:dyDescent="0.25">
      <c r="Q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7:17" ht="17.100000000000001" customHeight="1" x14ac:dyDescent="0.25">
      <c r="Q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7:17" ht="17.100000000000001" customHeight="1" x14ac:dyDescent="0.25">
      <c r="Q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7:17" ht="17.100000000000001" customHeight="1" x14ac:dyDescent="0.25">
      <c r="Q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7:17" ht="17.100000000000001" customHeight="1" x14ac:dyDescent="0.25">
      <c r="Q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7:17" ht="17.100000000000001" customHeight="1" x14ac:dyDescent="0.25">
      <c r="Q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7:17" ht="17.100000000000001" customHeight="1" x14ac:dyDescent="0.25">
      <c r="Q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7:17" ht="17.100000000000001" customHeight="1" x14ac:dyDescent="0.25">
      <c r="Q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7:17" ht="17.100000000000001" customHeight="1" x14ac:dyDescent="0.25">
      <c r="Q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7:17" ht="17.100000000000001" customHeight="1" x14ac:dyDescent="0.25">
      <c r="Q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7:17" ht="17.100000000000001" customHeight="1" x14ac:dyDescent="0.25">
      <c r="Q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7:17" ht="17.100000000000001" customHeight="1" x14ac:dyDescent="0.25">
      <c r="Q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7:17" ht="17.100000000000001" customHeight="1" x14ac:dyDescent="0.25">
      <c r="Q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7:17" ht="17.100000000000001" customHeight="1" x14ac:dyDescent="0.25">
      <c r="Q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7:17" ht="17.100000000000001" customHeight="1" x14ac:dyDescent="0.25">
      <c r="Q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7:17" ht="17.100000000000001" customHeight="1" x14ac:dyDescent="0.25">
      <c r="Q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7:17" ht="17.100000000000001" customHeight="1" x14ac:dyDescent="0.25">
      <c r="Q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7:17" ht="17.100000000000001" customHeight="1" x14ac:dyDescent="0.25">
      <c r="Q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7:17" ht="17.100000000000001" customHeight="1" x14ac:dyDescent="0.25">
      <c r="Q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7:17" ht="17.100000000000001" customHeight="1" x14ac:dyDescent="0.25">
      <c r="Q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7:17" ht="17.100000000000001" customHeight="1" x14ac:dyDescent="0.25">
      <c r="Q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7:17" ht="17.100000000000001" customHeight="1" x14ac:dyDescent="0.25">
      <c r="Q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7:17" ht="17.100000000000001" customHeight="1" x14ac:dyDescent="0.25">
      <c r="Q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7:17" ht="17.100000000000001" customHeight="1" x14ac:dyDescent="0.25">
      <c r="Q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7:17" ht="17.100000000000001" customHeight="1" x14ac:dyDescent="0.25">
      <c r="Q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7:17" ht="17.100000000000001" customHeight="1" x14ac:dyDescent="0.25">
      <c r="Q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7:17" ht="17.100000000000001" customHeight="1" x14ac:dyDescent="0.25">
      <c r="Q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7:17" ht="17.100000000000001" customHeight="1" x14ac:dyDescent="0.25">
      <c r="Q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7:17" ht="17.100000000000001" customHeight="1" x14ac:dyDescent="0.25">
      <c r="Q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7:17" ht="17.100000000000001" customHeight="1" x14ac:dyDescent="0.25">
      <c r="Q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7:17" ht="17.100000000000001" customHeight="1" x14ac:dyDescent="0.25">
      <c r="Q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7:17" ht="17.100000000000001" customHeight="1" x14ac:dyDescent="0.25">
      <c r="Q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7:17" ht="17.100000000000001" customHeight="1" x14ac:dyDescent="0.25">
      <c r="Q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7:17" ht="17.100000000000001" customHeight="1" x14ac:dyDescent="0.25">
      <c r="Q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7:17" ht="17.100000000000001" customHeight="1" x14ac:dyDescent="0.25">
      <c r="Q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7:17" ht="17.100000000000001" customHeight="1" x14ac:dyDescent="0.25">
      <c r="Q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7:17" ht="17.100000000000001" customHeight="1" x14ac:dyDescent="0.25">
      <c r="Q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7:17" ht="17.100000000000001" customHeight="1" x14ac:dyDescent="0.25">
      <c r="Q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7:17" ht="17.100000000000001" customHeight="1" x14ac:dyDescent="0.25">
      <c r="Q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7:17" ht="17.100000000000001" customHeight="1" x14ac:dyDescent="0.25">
      <c r="Q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7:17" ht="17.100000000000001" customHeight="1" x14ac:dyDescent="0.25">
      <c r="Q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7:17" ht="17.100000000000001" customHeight="1" x14ac:dyDescent="0.25">
      <c r="Q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7:17" ht="17.100000000000001" customHeight="1" x14ac:dyDescent="0.25">
      <c r="Q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7:17" ht="17.100000000000001" customHeight="1" x14ac:dyDescent="0.25">
      <c r="Q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7:17" ht="17.100000000000001" customHeight="1" x14ac:dyDescent="0.25">
      <c r="Q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7:17" ht="17.100000000000001" customHeight="1" x14ac:dyDescent="0.25">
      <c r="Q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7:17" ht="17.100000000000001" customHeight="1" x14ac:dyDescent="0.25">
      <c r="Q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7:17" ht="17.100000000000001" customHeight="1" x14ac:dyDescent="0.25">
      <c r="Q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7:17" ht="17.100000000000001" customHeight="1" x14ac:dyDescent="0.25">
      <c r="Q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7:17" ht="17.100000000000001" customHeight="1" x14ac:dyDescent="0.25">
      <c r="Q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7:17" ht="17.100000000000001" customHeight="1" x14ac:dyDescent="0.25">
      <c r="Q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7:17" ht="17.100000000000001" customHeight="1" x14ac:dyDescent="0.25">
      <c r="Q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7:17" ht="17.100000000000001" customHeight="1" x14ac:dyDescent="0.25">
      <c r="Q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7:17" ht="17.100000000000001" customHeight="1" x14ac:dyDescent="0.25">
      <c r="Q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7:17" ht="17.100000000000001" customHeight="1" x14ac:dyDescent="0.25">
      <c r="Q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7:17" ht="17.100000000000001" customHeight="1" x14ac:dyDescent="0.25">
      <c r="Q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7:17" ht="17.100000000000001" customHeight="1" x14ac:dyDescent="0.25">
      <c r="Q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7:17" ht="17.100000000000001" customHeight="1" x14ac:dyDescent="0.25">
      <c r="Q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7:17" ht="17.100000000000001" customHeight="1" x14ac:dyDescent="0.25">
      <c r="Q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7:17" ht="17.100000000000001" customHeight="1" x14ac:dyDescent="0.25">
      <c r="Q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7:17" ht="17.100000000000001" customHeight="1" x14ac:dyDescent="0.25">
      <c r="Q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7:17" ht="17.100000000000001" customHeight="1" x14ac:dyDescent="0.25">
      <c r="Q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7:17" ht="17.100000000000001" customHeight="1" x14ac:dyDescent="0.25">
      <c r="Q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7:17" ht="17.100000000000001" customHeight="1" x14ac:dyDescent="0.25">
      <c r="Q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7:17" ht="17.100000000000001" customHeight="1" x14ac:dyDescent="0.25">
      <c r="Q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7:17" ht="17.100000000000001" customHeight="1" x14ac:dyDescent="0.25">
      <c r="Q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7:17" ht="17.100000000000001" customHeight="1" x14ac:dyDescent="0.25">
      <c r="Q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7:17" ht="17.100000000000001" customHeight="1" x14ac:dyDescent="0.25">
      <c r="Q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7:17" ht="17.100000000000001" customHeight="1" x14ac:dyDescent="0.25">
      <c r="Q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7:17" ht="17.100000000000001" customHeight="1" x14ac:dyDescent="0.25">
      <c r="Q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7:17" ht="17.100000000000001" customHeight="1" x14ac:dyDescent="0.25">
      <c r="Q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7:17" ht="17.100000000000001" customHeight="1" x14ac:dyDescent="0.25">
      <c r="Q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7:17" ht="17.100000000000001" customHeight="1" x14ac:dyDescent="0.25">
      <c r="Q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7:17" ht="17.100000000000001" customHeight="1" x14ac:dyDescent="0.25">
      <c r="Q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7:17" ht="17.100000000000001" customHeight="1" x14ac:dyDescent="0.25">
      <c r="Q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7:17" ht="17.100000000000001" customHeight="1" x14ac:dyDescent="0.25">
      <c r="Q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7:17" ht="17.100000000000001" customHeight="1" x14ac:dyDescent="0.25">
      <c r="Q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7:17" ht="17.100000000000001" customHeight="1" x14ac:dyDescent="0.25">
      <c r="Q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7:17" ht="17.100000000000001" customHeight="1" x14ac:dyDescent="0.25">
      <c r="Q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7:17" ht="17.100000000000001" customHeight="1" x14ac:dyDescent="0.25">
      <c r="Q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7:17" ht="17.100000000000001" customHeight="1" x14ac:dyDescent="0.25">
      <c r="Q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7:17" ht="17.100000000000001" customHeight="1" x14ac:dyDescent="0.25">
      <c r="Q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7:17" ht="17.100000000000001" customHeight="1" x14ac:dyDescent="0.25">
      <c r="Q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7:17" ht="17.100000000000001" customHeight="1" x14ac:dyDescent="0.25">
      <c r="Q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7:17" ht="17.100000000000001" customHeight="1" x14ac:dyDescent="0.25">
      <c r="Q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7:17" ht="17.100000000000001" customHeight="1" x14ac:dyDescent="0.25">
      <c r="Q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7:17" ht="17.100000000000001" customHeight="1" x14ac:dyDescent="0.25">
      <c r="Q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7:17" ht="17.100000000000001" customHeight="1" x14ac:dyDescent="0.25">
      <c r="Q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7:17" ht="17.100000000000001" customHeight="1" x14ac:dyDescent="0.25">
      <c r="Q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7:17" ht="17.100000000000001" customHeight="1" x14ac:dyDescent="0.25">
      <c r="Q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7:17" ht="17.100000000000001" customHeight="1" x14ac:dyDescent="0.25">
      <c r="Q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7:17" ht="17.100000000000001" customHeight="1" x14ac:dyDescent="0.25">
      <c r="Q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7:17" ht="17.100000000000001" customHeight="1" x14ac:dyDescent="0.25">
      <c r="Q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7:17" ht="17.100000000000001" customHeight="1" x14ac:dyDescent="0.25">
      <c r="Q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7:17" ht="17.100000000000001" customHeight="1" x14ac:dyDescent="0.25">
      <c r="Q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7:17" ht="17.100000000000001" customHeight="1" x14ac:dyDescent="0.25">
      <c r="Q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7:17" ht="17.100000000000001" customHeight="1" x14ac:dyDescent="0.25">
      <c r="Q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7:17" ht="17.100000000000001" customHeight="1" x14ac:dyDescent="0.25">
      <c r="Q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7:17" ht="17.100000000000001" customHeight="1" x14ac:dyDescent="0.25">
      <c r="Q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7:17" ht="17.100000000000001" customHeight="1" x14ac:dyDescent="0.25">
      <c r="Q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7:17" ht="17.100000000000001" customHeight="1" x14ac:dyDescent="0.25">
      <c r="Q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7:17" ht="17.100000000000001" customHeight="1" x14ac:dyDescent="0.25">
      <c r="Q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7:17" ht="17.100000000000001" customHeight="1" x14ac:dyDescent="0.25">
      <c r="Q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7:17" ht="17.100000000000001" customHeight="1" x14ac:dyDescent="0.25">
      <c r="Q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7:17" ht="17.100000000000001" customHeight="1" x14ac:dyDescent="0.25">
      <c r="Q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7:17" ht="17.100000000000001" customHeight="1" x14ac:dyDescent="0.25">
      <c r="Q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7:17" ht="17.100000000000001" customHeight="1" x14ac:dyDescent="0.25">
      <c r="Q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7:17" ht="17.100000000000001" customHeight="1" x14ac:dyDescent="0.25">
      <c r="Q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7:17" ht="17.100000000000001" customHeight="1" x14ac:dyDescent="0.25">
      <c r="Q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7:17" ht="17.100000000000001" customHeight="1" x14ac:dyDescent="0.25">
      <c r="Q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7:17" ht="17.100000000000001" customHeight="1" x14ac:dyDescent="0.25">
      <c r="Q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7:17" ht="17.100000000000001" customHeight="1" x14ac:dyDescent="0.25">
      <c r="Q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7:17" ht="17.100000000000001" customHeight="1" x14ac:dyDescent="0.25">
      <c r="Q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7:17" ht="17.100000000000001" customHeight="1" x14ac:dyDescent="0.25">
      <c r="Q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7:17" ht="17.100000000000001" customHeight="1" x14ac:dyDescent="0.25">
      <c r="Q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7:17" ht="17.100000000000001" customHeight="1" x14ac:dyDescent="0.25">
      <c r="Q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7:17" ht="17.100000000000001" customHeight="1" x14ac:dyDescent="0.25">
      <c r="Q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7:17" ht="17.100000000000001" customHeight="1" x14ac:dyDescent="0.25">
      <c r="Q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7:17" ht="17.100000000000001" customHeight="1" x14ac:dyDescent="0.25">
      <c r="Q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7:17" ht="17.100000000000001" customHeight="1" x14ac:dyDescent="0.25">
      <c r="Q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7:17" ht="17.100000000000001" customHeight="1" x14ac:dyDescent="0.25">
      <c r="Q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7:17" ht="17.100000000000001" customHeight="1" x14ac:dyDescent="0.25">
      <c r="Q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7:17" ht="17.100000000000001" customHeight="1" x14ac:dyDescent="0.25">
      <c r="Q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7:17" ht="17.100000000000001" customHeight="1" x14ac:dyDescent="0.25">
      <c r="Q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7:17" ht="17.100000000000001" customHeight="1" x14ac:dyDescent="0.25">
      <c r="Q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7:17" ht="17.100000000000001" customHeight="1" x14ac:dyDescent="0.25">
      <c r="Q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7:17" ht="17.100000000000001" customHeight="1" x14ac:dyDescent="0.25">
      <c r="Q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7:17" ht="17.100000000000001" customHeight="1" x14ac:dyDescent="0.25">
      <c r="Q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7:17" ht="17.100000000000001" customHeight="1" x14ac:dyDescent="0.25">
      <c r="Q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7:17" ht="17.100000000000001" customHeight="1" x14ac:dyDescent="0.25">
      <c r="Q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7:17" ht="17.100000000000001" customHeight="1" x14ac:dyDescent="0.25">
      <c r="Q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7:17" ht="17.100000000000001" customHeight="1" x14ac:dyDescent="0.25">
      <c r="Q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7:17" ht="17.100000000000001" customHeight="1" x14ac:dyDescent="0.25">
      <c r="Q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7:17" ht="17.100000000000001" customHeight="1" x14ac:dyDescent="0.25">
      <c r="Q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7:17" ht="17.100000000000001" customHeight="1" x14ac:dyDescent="0.25">
      <c r="Q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7:17" ht="17.100000000000001" customHeight="1" x14ac:dyDescent="0.25">
      <c r="Q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7:17" ht="17.100000000000001" customHeight="1" x14ac:dyDescent="0.25">
      <c r="Q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7:17" ht="17.100000000000001" customHeight="1" x14ac:dyDescent="0.25">
      <c r="Q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7:17" ht="17.100000000000001" customHeight="1" x14ac:dyDescent="0.25">
      <c r="Q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7:17" ht="17.100000000000001" customHeight="1" x14ac:dyDescent="0.25">
      <c r="Q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7:17" ht="17.100000000000001" customHeight="1" x14ac:dyDescent="0.25">
      <c r="Q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7:17" ht="17.100000000000001" customHeight="1" x14ac:dyDescent="0.25">
      <c r="Q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7:17" ht="17.100000000000001" customHeight="1" x14ac:dyDescent="0.25">
      <c r="Q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7:17" ht="17.100000000000001" customHeight="1" x14ac:dyDescent="0.25">
      <c r="Q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7:17" ht="17.100000000000001" customHeight="1" x14ac:dyDescent="0.25">
      <c r="Q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7:17" ht="17.100000000000001" customHeight="1" x14ac:dyDescent="0.25">
      <c r="Q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7:17" ht="17.100000000000001" customHeight="1" x14ac:dyDescent="0.25">
      <c r="Q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7:17" ht="17.100000000000001" customHeight="1" x14ac:dyDescent="0.25">
      <c r="Q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7:17" ht="17.100000000000001" customHeight="1" x14ac:dyDescent="0.25">
      <c r="Q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7:17" ht="17.100000000000001" customHeight="1" x14ac:dyDescent="0.25">
      <c r="Q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7:17" ht="17.100000000000001" customHeight="1" x14ac:dyDescent="0.25">
      <c r="Q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7:17" ht="17.100000000000001" customHeight="1" x14ac:dyDescent="0.25">
      <c r="Q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7:17" ht="17.100000000000001" customHeight="1" x14ac:dyDescent="0.25">
      <c r="Q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7:17" ht="17.100000000000001" customHeight="1" x14ac:dyDescent="0.25">
      <c r="Q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7:17" ht="17.100000000000001" customHeight="1" x14ac:dyDescent="0.25">
      <c r="Q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7:17" ht="17.100000000000001" customHeight="1" x14ac:dyDescent="0.25">
      <c r="Q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7:17" ht="17.100000000000001" customHeight="1" x14ac:dyDescent="0.25">
      <c r="Q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7:17" ht="17.100000000000001" customHeight="1" x14ac:dyDescent="0.25">
      <c r="Q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7:17" ht="17.100000000000001" customHeight="1" x14ac:dyDescent="0.25">
      <c r="Q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7:17" ht="17.100000000000001" customHeight="1" x14ac:dyDescent="0.25">
      <c r="Q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7:17" ht="17.100000000000001" customHeight="1" x14ac:dyDescent="0.25">
      <c r="Q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7:17" ht="17.100000000000001" customHeight="1" x14ac:dyDescent="0.25">
      <c r="Q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7:17" ht="17.100000000000001" customHeight="1" x14ac:dyDescent="0.25">
      <c r="Q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7:17" ht="17.100000000000001" customHeight="1" x14ac:dyDescent="0.25">
      <c r="Q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7:17" ht="17.100000000000001" customHeight="1" x14ac:dyDescent="0.25">
      <c r="Q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7:17" ht="17.100000000000001" customHeight="1" x14ac:dyDescent="0.25">
      <c r="Q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7:17" ht="17.100000000000001" customHeight="1" x14ac:dyDescent="0.25">
      <c r="Q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7:17" ht="17.100000000000001" customHeight="1" x14ac:dyDescent="0.25">
      <c r="Q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7:17" ht="17.100000000000001" customHeight="1" x14ac:dyDescent="0.25">
      <c r="Q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7:17" ht="17.100000000000001" customHeight="1" x14ac:dyDescent="0.25">
      <c r="Q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7:17" ht="17.100000000000001" customHeight="1" x14ac:dyDescent="0.25">
      <c r="Q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7:17" ht="17.100000000000001" customHeight="1" x14ac:dyDescent="0.25">
      <c r="Q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7:17" ht="17.100000000000001" customHeight="1" x14ac:dyDescent="0.25">
      <c r="Q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7:17" ht="17.100000000000001" customHeight="1" x14ac:dyDescent="0.25">
      <c r="Q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7:17" ht="17.100000000000001" customHeight="1" x14ac:dyDescent="0.25">
      <c r="Q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7:17" ht="17.100000000000001" customHeight="1" x14ac:dyDescent="0.25">
      <c r="Q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7:17" ht="17.100000000000001" customHeight="1" x14ac:dyDescent="0.25">
      <c r="Q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7:17" ht="17.100000000000001" customHeight="1" x14ac:dyDescent="0.25">
      <c r="Q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7:17" ht="17.100000000000001" customHeight="1" x14ac:dyDescent="0.25">
      <c r="Q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" spans="17:17" ht="17.100000000000001" customHeight="1" x14ac:dyDescent="0.25">
      <c r="Q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" spans="17:17" ht="17.100000000000001" customHeight="1" x14ac:dyDescent="0.25">
      <c r="Q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" spans="17:17" ht="17.100000000000001" customHeight="1" x14ac:dyDescent="0.25">
      <c r="Q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" spans="17:17" ht="17.100000000000001" customHeight="1" x14ac:dyDescent="0.25">
      <c r="Q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" spans="17:17" ht="17.100000000000001" customHeight="1" x14ac:dyDescent="0.25">
      <c r="Q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" spans="17:17" ht="17.100000000000001" customHeight="1" x14ac:dyDescent="0.25">
      <c r="Q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" spans="17:17" ht="17.100000000000001" customHeight="1" x14ac:dyDescent="0.25">
      <c r="Q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" spans="17:17" ht="17.100000000000001" customHeight="1" x14ac:dyDescent="0.25">
      <c r="Q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" spans="17:17" ht="17.100000000000001" customHeight="1" x14ac:dyDescent="0.25">
      <c r="Q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" spans="17:17" ht="17.100000000000001" customHeight="1" x14ac:dyDescent="0.25">
      <c r="Q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" spans="17:17" ht="17.100000000000001" customHeight="1" x14ac:dyDescent="0.25">
      <c r="Q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" spans="17:17" ht="17.100000000000001" customHeight="1" x14ac:dyDescent="0.25">
      <c r="Q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" spans="17:17" ht="17.100000000000001" customHeight="1" x14ac:dyDescent="0.25">
      <c r="Q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" spans="17:17" ht="17.100000000000001" customHeight="1" x14ac:dyDescent="0.25">
      <c r="Q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" spans="17:17" ht="17.100000000000001" customHeight="1" x14ac:dyDescent="0.25">
      <c r="Q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" spans="17:17" ht="17.100000000000001" customHeight="1" x14ac:dyDescent="0.25">
      <c r="Q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" spans="17:17" ht="17.100000000000001" customHeight="1" x14ac:dyDescent="0.25">
      <c r="Q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" spans="17:17" ht="17.100000000000001" customHeight="1" x14ac:dyDescent="0.25">
      <c r="Q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" spans="17:17" ht="17.100000000000001" customHeight="1" x14ac:dyDescent="0.25">
      <c r="Q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" spans="17:17" ht="17.100000000000001" customHeight="1" x14ac:dyDescent="0.25">
      <c r="Q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" spans="17:17" ht="17.100000000000001" customHeight="1" x14ac:dyDescent="0.25">
      <c r="Q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" spans="17:17" ht="17.100000000000001" customHeight="1" x14ac:dyDescent="0.25">
      <c r="Q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" spans="17:17" ht="17.100000000000001" customHeight="1" x14ac:dyDescent="0.25">
      <c r="Q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" spans="17:17" ht="17.100000000000001" customHeight="1" x14ac:dyDescent="0.25">
      <c r="Q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" spans="17:17" ht="17.100000000000001" customHeight="1" x14ac:dyDescent="0.25">
      <c r="Q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" spans="17:17" ht="17.100000000000001" customHeight="1" x14ac:dyDescent="0.25">
      <c r="Q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" spans="17:17" ht="17.100000000000001" customHeight="1" x14ac:dyDescent="0.25">
      <c r="Q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" spans="17:17" ht="17.100000000000001" customHeight="1" x14ac:dyDescent="0.25">
      <c r="Q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" spans="17:17" ht="17.100000000000001" customHeight="1" x14ac:dyDescent="0.25">
      <c r="Q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" spans="17:17" ht="17.100000000000001" customHeight="1" x14ac:dyDescent="0.25">
      <c r="Q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" spans="17:17" ht="17.100000000000001" customHeight="1" x14ac:dyDescent="0.25">
      <c r="Q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" spans="17:17" ht="17.100000000000001" customHeight="1" x14ac:dyDescent="0.25">
      <c r="Q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" spans="17:17" ht="17.100000000000001" customHeight="1" x14ac:dyDescent="0.25">
      <c r="Q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" spans="17:17" ht="17.100000000000001" customHeight="1" x14ac:dyDescent="0.25">
      <c r="Q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" spans="17:17" ht="17.100000000000001" customHeight="1" x14ac:dyDescent="0.25">
      <c r="Q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" spans="17:17" ht="17.100000000000001" customHeight="1" x14ac:dyDescent="0.25">
      <c r="Q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" spans="17:17" ht="17.100000000000001" customHeight="1" x14ac:dyDescent="0.25">
      <c r="Q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" spans="17:17" ht="17.100000000000001" customHeight="1" x14ac:dyDescent="0.25">
      <c r="Q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" spans="17:17" ht="17.100000000000001" customHeight="1" x14ac:dyDescent="0.25">
      <c r="Q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" spans="17:17" ht="17.100000000000001" customHeight="1" x14ac:dyDescent="0.25">
      <c r="Q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" spans="17:17" ht="17.100000000000001" customHeight="1" x14ac:dyDescent="0.25">
      <c r="Q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" spans="17:17" ht="17.100000000000001" customHeight="1" x14ac:dyDescent="0.25">
      <c r="Q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" spans="17:17" ht="17.100000000000001" customHeight="1" x14ac:dyDescent="0.25">
      <c r="Q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" spans="17:17" ht="17.100000000000001" customHeight="1" x14ac:dyDescent="0.25">
      <c r="Q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" spans="17:17" ht="17.100000000000001" customHeight="1" x14ac:dyDescent="0.25">
      <c r="Q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" spans="17:17" ht="17.100000000000001" customHeight="1" x14ac:dyDescent="0.25">
      <c r="Q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" spans="17:17" ht="17.100000000000001" customHeight="1" x14ac:dyDescent="0.25">
      <c r="Q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" spans="17:17" ht="17.100000000000001" customHeight="1" x14ac:dyDescent="0.25">
      <c r="Q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" spans="17:17" ht="17.100000000000001" customHeight="1" x14ac:dyDescent="0.25">
      <c r="Q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" spans="17:17" ht="17.100000000000001" customHeight="1" x14ac:dyDescent="0.25">
      <c r="Q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" spans="17:17" ht="17.100000000000001" customHeight="1" x14ac:dyDescent="0.25">
      <c r="Q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" spans="17:17" ht="17.100000000000001" customHeight="1" x14ac:dyDescent="0.25">
      <c r="Q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" spans="17:17" ht="17.100000000000001" customHeight="1" x14ac:dyDescent="0.25">
      <c r="Q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" spans="17:17" ht="17.100000000000001" customHeight="1" x14ac:dyDescent="0.25">
      <c r="Q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" spans="17:17" ht="17.100000000000001" customHeight="1" x14ac:dyDescent="0.25">
      <c r="Q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" spans="17:17" ht="17.100000000000001" customHeight="1" x14ac:dyDescent="0.25">
      <c r="Q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" spans="17:17" ht="17.100000000000001" customHeight="1" x14ac:dyDescent="0.25">
      <c r="Q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" spans="17:17" ht="17.100000000000001" customHeight="1" x14ac:dyDescent="0.25">
      <c r="Q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" spans="17:17" ht="17.100000000000001" customHeight="1" x14ac:dyDescent="0.25">
      <c r="Q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" spans="17:17" ht="17.100000000000001" customHeight="1" x14ac:dyDescent="0.25">
      <c r="Q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" spans="17:17" ht="17.100000000000001" customHeight="1" x14ac:dyDescent="0.25">
      <c r="Q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" spans="17:17" ht="17.100000000000001" customHeight="1" x14ac:dyDescent="0.25">
      <c r="Q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" spans="17:17" ht="17.100000000000001" customHeight="1" x14ac:dyDescent="0.25">
      <c r="Q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" spans="17:17" ht="17.100000000000001" customHeight="1" x14ac:dyDescent="0.25">
      <c r="Q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" spans="17:17" ht="17.100000000000001" customHeight="1" x14ac:dyDescent="0.25">
      <c r="Q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" spans="17:17" ht="17.100000000000001" customHeight="1" x14ac:dyDescent="0.25">
      <c r="Q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" spans="17:17" ht="17.100000000000001" customHeight="1" x14ac:dyDescent="0.25">
      <c r="Q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" spans="17:17" ht="17.100000000000001" customHeight="1" x14ac:dyDescent="0.25">
      <c r="Q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" spans="17:17" ht="17.100000000000001" customHeight="1" x14ac:dyDescent="0.25">
      <c r="Q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" spans="17:17" ht="17.100000000000001" customHeight="1" x14ac:dyDescent="0.25">
      <c r="Q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" spans="17:17" ht="17.100000000000001" customHeight="1" x14ac:dyDescent="0.25">
      <c r="Q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" spans="17:17" ht="17.100000000000001" customHeight="1" x14ac:dyDescent="0.25">
      <c r="Q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" spans="17:17" ht="17.100000000000001" customHeight="1" x14ac:dyDescent="0.25">
      <c r="Q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" spans="17:17" ht="17.100000000000001" customHeight="1" x14ac:dyDescent="0.25">
      <c r="Q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" spans="17:17" ht="17.100000000000001" customHeight="1" x14ac:dyDescent="0.25">
      <c r="Q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" spans="17:17" ht="17.100000000000001" customHeight="1" x14ac:dyDescent="0.25">
      <c r="Q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" spans="17:17" ht="17.100000000000001" customHeight="1" x14ac:dyDescent="0.25">
      <c r="Q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" spans="17:17" ht="17.100000000000001" customHeight="1" x14ac:dyDescent="0.25">
      <c r="Q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" spans="17:17" ht="17.100000000000001" customHeight="1" x14ac:dyDescent="0.25">
      <c r="Q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" spans="17:17" ht="17.100000000000001" customHeight="1" x14ac:dyDescent="0.25">
      <c r="Q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" spans="17:17" ht="17.100000000000001" customHeight="1" x14ac:dyDescent="0.25">
      <c r="Q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" spans="17:17" ht="17.100000000000001" customHeight="1" x14ac:dyDescent="0.25">
      <c r="Q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" spans="17:17" ht="17.100000000000001" customHeight="1" x14ac:dyDescent="0.25">
      <c r="Q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" spans="17:17" ht="17.100000000000001" customHeight="1" x14ac:dyDescent="0.25">
      <c r="Q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" spans="17:17" ht="17.100000000000001" customHeight="1" x14ac:dyDescent="0.25">
      <c r="Q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" spans="17:17" ht="17.100000000000001" customHeight="1" x14ac:dyDescent="0.25">
      <c r="Q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" spans="17:17" ht="17.100000000000001" customHeight="1" x14ac:dyDescent="0.25">
      <c r="Q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" spans="17:17" ht="17.100000000000001" customHeight="1" x14ac:dyDescent="0.25">
      <c r="Q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" spans="17:17" ht="17.100000000000001" customHeight="1" x14ac:dyDescent="0.25">
      <c r="Q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" spans="17:17" ht="17.100000000000001" customHeight="1" x14ac:dyDescent="0.25">
      <c r="Q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" spans="17:17" ht="17.100000000000001" customHeight="1" x14ac:dyDescent="0.25">
      <c r="Q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" spans="17:17" ht="17.100000000000001" customHeight="1" x14ac:dyDescent="0.25">
      <c r="Q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" spans="17:17" ht="17.100000000000001" customHeight="1" x14ac:dyDescent="0.25">
      <c r="Q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" spans="17:17" ht="17.100000000000001" customHeight="1" x14ac:dyDescent="0.25">
      <c r="Q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" spans="17:17" ht="17.100000000000001" customHeight="1" x14ac:dyDescent="0.25">
      <c r="Q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" spans="17:17" ht="17.100000000000001" customHeight="1" x14ac:dyDescent="0.25">
      <c r="Q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" spans="17:17" ht="17.100000000000001" customHeight="1" x14ac:dyDescent="0.25">
      <c r="Q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" spans="17:17" ht="17.100000000000001" customHeight="1" x14ac:dyDescent="0.25">
      <c r="Q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" spans="17:17" ht="17.100000000000001" customHeight="1" x14ac:dyDescent="0.25">
      <c r="Q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" spans="17:17" ht="17.100000000000001" customHeight="1" x14ac:dyDescent="0.25">
      <c r="Q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" spans="17:17" ht="17.100000000000001" customHeight="1" x14ac:dyDescent="0.25">
      <c r="Q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" spans="17:17" ht="17.100000000000001" customHeight="1" x14ac:dyDescent="0.25">
      <c r="Q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" spans="17:17" ht="17.100000000000001" customHeight="1" x14ac:dyDescent="0.25">
      <c r="Q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" spans="17:17" ht="17.100000000000001" customHeight="1" x14ac:dyDescent="0.25">
      <c r="Q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" spans="17:17" ht="17.100000000000001" customHeight="1" x14ac:dyDescent="0.25">
      <c r="Q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" spans="17:17" ht="17.100000000000001" customHeight="1" x14ac:dyDescent="0.25">
      <c r="Q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" spans="17:17" ht="17.100000000000001" customHeight="1" x14ac:dyDescent="0.25">
      <c r="Q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" spans="17:17" ht="17.100000000000001" customHeight="1" x14ac:dyDescent="0.25">
      <c r="Q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" spans="17:17" ht="17.100000000000001" customHeight="1" x14ac:dyDescent="0.25">
      <c r="Q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" spans="17:17" ht="17.100000000000001" customHeight="1" x14ac:dyDescent="0.25">
      <c r="Q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" spans="17:17" ht="17.100000000000001" customHeight="1" x14ac:dyDescent="0.25">
      <c r="Q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" spans="17:17" ht="17.100000000000001" customHeight="1" x14ac:dyDescent="0.25">
      <c r="Q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" spans="17:17" ht="17.100000000000001" customHeight="1" x14ac:dyDescent="0.25">
      <c r="Q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" spans="17:17" ht="17.100000000000001" customHeight="1" x14ac:dyDescent="0.25">
      <c r="Q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" spans="17:17" ht="17.100000000000001" customHeight="1" x14ac:dyDescent="0.25">
      <c r="Q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" spans="17:17" ht="17.100000000000001" customHeight="1" x14ac:dyDescent="0.25">
      <c r="Q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" spans="17:17" ht="17.100000000000001" customHeight="1" x14ac:dyDescent="0.25">
      <c r="Q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" spans="17:17" ht="17.100000000000001" customHeight="1" x14ac:dyDescent="0.25">
      <c r="Q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" spans="17:17" ht="17.100000000000001" customHeight="1" x14ac:dyDescent="0.25">
      <c r="Q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" spans="17:17" ht="17.100000000000001" customHeight="1" x14ac:dyDescent="0.25">
      <c r="Q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" spans="17:17" ht="17.100000000000001" customHeight="1" x14ac:dyDescent="0.25">
      <c r="Q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" spans="17:17" ht="17.100000000000001" customHeight="1" x14ac:dyDescent="0.25">
      <c r="Q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" spans="17:17" ht="17.100000000000001" customHeight="1" x14ac:dyDescent="0.25">
      <c r="Q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" spans="17:17" ht="17.100000000000001" customHeight="1" x14ac:dyDescent="0.25">
      <c r="Q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" spans="17:17" ht="17.100000000000001" customHeight="1" x14ac:dyDescent="0.25">
      <c r="Q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" spans="17:17" ht="17.100000000000001" customHeight="1" x14ac:dyDescent="0.25">
      <c r="Q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" spans="17:17" ht="17.100000000000001" customHeight="1" x14ac:dyDescent="0.25">
      <c r="Q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" spans="17:17" ht="17.100000000000001" customHeight="1" x14ac:dyDescent="0.25">
      <c r="Q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" spans="17:17" ht="17.100000000000001" customHeight="1" x14ac:dyDescent="0.25">
      <c r="Q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" spans="17:17" ht="17.100000000000001" customHeight="1" x14ac:dyDescent="0.25">
      <c r="Q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" spans="17:17" ht="17.100000000000001" customHeight="1" x14ac:dyDescent="0.25">
      <c r="Q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" spans="17:17" ht="17.100000000000001" customHeight="1" x14ac:dyDescent="0.25">
      <c r="Q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" spans="17:17" ht="17.100000000000001" customHeight="1" x14ac:dyDescent="0.25">
      <c r="Q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" spans="17:17" ht="17.100000000000001" customHeight="1" x14ac:dyDescent="0.25">
      <c r="Q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" spans="17:17" ht="17.100000000000001" customHeight="1" x14ac:dyDescent="0.25">
      <c r="Q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" spans="17:17" ht="17.100000000000001" customHeight="1" x14ac:dyDescent="0.25">
      <c r="Q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" spans="17:17" ht="17.100000000000001" customHeight="1" x14ac:dyDescent="0.25">
      <c r="Q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" spans="17:17" ht="17.100000000000001" customHeight="1" x14ac:dyDescent="0.25">
      <c r="Q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" spans="17:17" ht="17.100000000000001" customHeight="1" x14ac:dyDescent="0.25">
      <c r="Q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" spans="17:17" ht="17.100000000000001" customHeight="1" x14ac:dyDescent="0.25">
      <c r="Q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" spans="17:17" ht="17.100000000000001" customHeight="1" x14ac:dyDescent="0.25">
      <c r="Q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" spans="17:17" ht="17.100000000000001" customHeight="1" x14ac:dyDescent="0.25">
      <c r="Q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" spans="17:17" ht="17.100000000000001" customHeight="1" x14ac:dyDescent="0.25">
      <c r="Q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" spans="17:17" ht="17.100000000000001" customHeight="1" x14ac:dyDescent="0.25">
      <c r="Q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" spans="17:17" ht="17.100000000000001" customHeight="1" x14ac:dyDescent="0.25">
      <c r="Q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" spans="17:17" ht="17.100000000000001" customHeight="1" x14ac:dyDescent="0.25">
      <c r="Q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" spans="17:17" ht="17.100000000000001" customHeight="1" x14ac:dyDescent="0.25">
      <c r="Q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" spans="17:17" ht="17.100000000000001" customHeight="1" x14ac:dyDescent="0.25">
      <c r="Q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" spans="17:17" ht="17.100000000000001" customHeight="1" x14ac:dyDescent="0.25">
      <c r="Q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" spans="17:17" ht="17.100000000000001" customHeight="1" x14ac:dyDescent="0.25">
      <c r="Q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" spans="17:17" ht="17.100000000000001" customHeight="1" x14ac:dyDescent="0.25">
      <c r="Q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" spans="17:17" ht="17.100000000000001" customHeight="1" x14ac:dyDescent="0.25">
      <c r="Q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" spans="17:17" ht="17.100000000000001" customHeight="1" x14ac:dyDescent="0.25">
      <c r="Q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" spans="17:17" ht="17.100000000000001" customHeight="1" x14ac:dyDescent="0.25">
      <c r="Q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" spans="17:17" ht="17.100000000000001" customHeight="1" x14ac:dyDescent="0.25">
      <c r="Q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" spans="17:17" ht="17.100000000000001" customHeight="1" x14ac:dyDescent="0.25">
      <c r="Q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" spans="17:17" ht="17.100000000000001" customHeight="1" x14ac:dyDescent="0.25">
      <c r="Q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" spans="17:17" ht="17.100000000000001" customHeight="1" x14ac:dyDescent="0.25">
      <c r="Q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" spans="17:17" ht="17.100000000000001" customHeight="1" x14ac:dyDescent="0.25">
      <c r="Q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" spans="17:17" ht="17.100000000000001" customHeight="1" x14ac:dyDescent="0.25">
      <c r="Q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" spans="17:17" ht="17.100000000000001" customHeight="1" x14ac:dyDescent="0.25">
      <c r="Q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" spans="17:17" ht="17.100000000000001" customHeight="1" x14ac:dyDescent="0.25">
      <c r="Q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" spans="17:17" ht="17.100000000000001" customHeight="1" x14ac:dyDescent="0.25">
      <c r="Q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" spans="17:17" ht="17.100000000000001" customHeight="1" x14ac:dyDescent="0.25">
      <c r="Q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" spans="17:17" ht="17.100000000000001" customHeight="1" x14ac:dyDescent="0.25">
      <c r="Q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" spans="17:17" ht="17.100000000000001" customHeight="1" x14ac:dyDescent="0.25">
      <c r="Q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" spans="17:17" ht="17.100000000000001" customHeight="1" x14ac:dyDescent="0.25">
      <c r="Q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" spans="17:17" ht="17.100000000000001" customHeight="1" x14ac:dyDescent="0.25">
      <c r="Q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" spans="17:17" ht="17.100000000000001" customHeight="1" x14ac:dyDescent="0.25">
      <c r="Q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" spans="17:17" ht="17.100000000000001" customHeight="1" x14ac:dyDescent="0.25">
      <c r="Q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" spans="17:17" ht="17.100000000000001" customHeight="1" x14ac:dyDescent="0.25">
      <c r="Q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" spans="17:17" ht="17.100000000000001" customHeight="1" x14ac:dyDescent="0.25">
      <c r="Q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" spans="17:17" ht="17.100000000000001" customHeight="1" x14ac:dyDescent="0.25">
      <c r="Q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" spans="17:17" ht="17.100000000000001" customHeight="1" x14ac:dyDescent="0.25">
      <c r="Q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" spans="17:17" ht="17.100000000000001" customHeight="1" x14ac:dyDescent="0.25">
      <c r="Q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" spans="17:17" ht="17.100000000000001" customHeight="1" x14ac:dyDescent="0.25">
      <c r="Q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" spans="17:17" ht="17.100000000000001" customHeight="1" x14ac:dyDescent="0.25">
      <c r="Q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" spans="17:17" ht="17.100000000000001" customHeight="1" x14ac:dyDescent="0.25">
      <c r="Q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" spans="17:17" ht="17.100000000000001" customHeight="1" x14ac:dyDescent="0.25">
      <c r="Q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" spans="17:17" ht="17.100000000000001" customHeight="1" x14ac:dyDescent="0.25">
      <c r="Q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" spans="17:17" ht="17.100000000000001" customHeight="1" x14ac:dyDescent="0.25">
      <c r="Q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" spans="17:17" ht="17.100000000000001" customHeight="1" x14ac:dyDescent="0.25">
      <c r="Q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" spans="17:17" ht="17.100000000000001" customHeight="1" x14ac:dyDescent="0.25">
      <c r="Q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" spans="17:17" ht="17.100000000000001" customHeight="1" x14ac:dyDescent="0.25">
      <c r="Q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" spans="17:17" ht="17.100000000000001" customHeight="1" x14ac:dyDescent="0.25">
      <c r="Q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" spans="17:17" ht="17.100000000000001" customHeight="1" x14ac:dyDescent="0.25">
      <c r="Q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" spans="17:17" ht="17.100000000000001" customHeight="1" x14ac:dyDescent="0.25">
      <c r="Q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" spans="17:17" ht="17.100000000000001" customHeight="1" x14ac:dyDescent="0.25">
      <c r="Q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" spans="17:17" ht="17.100000000000001" customHeight="1" x14ac:dyDescent="0.25">
      <c r="Q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" spans="17:17" ht="17.100000000000001" customHeight="1" x14ac:dyDescent="0.25">
      <c r="Q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" spans="17:17" ht="17.100000000000001" customHeight="1" x14ac:dyDescent="0.25">
      <c r="Q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" spans="17:17" ht="17.100000000000001" customHeight="1" x14ac:dyDescent="0.25">
      <c r="Q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" spans="17:17" ht="17.100000000000001" customHeight="1" x14ac:dyDescent="0.25">
      <c r="Q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" spans="17:17" ht="17.100000000000001" customHeight="1" x14ac:dyDescent="0.25">
      <c r="Q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" spans="17:17" ht="17.100000000000001" customHeight="1" x14ac:dyDescent="0.25">
      <c r="Q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" spans="17:17" ht="17.100000000000001" customHeight="1" x14ac:dyDescent="0.25">
      <c r="Q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" spans="17:17" ht="17.100000000000001" customHeight="1" x14ac:dyDescent="0.25">
      <c r="Q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" spans="17:17" ht="17.100000000000001" customHeight="1" x14ac:dyDescent="0.25">
      <c r="Q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" spans="17:17" ht="17.100000000000001" customHeight="1" x14ac:dyDescent="0.25">
      <c r="Q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" spans="17:17" ht="17.100000000000001" customHeight="1" x14ac:dyDescent="0.25">
      <c r="Q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" spans="17:17" ht="17.100000000000001" customHeight="1" x14ac:dyDescent="0.25">
      <c r="Q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" spans="17:17" ht="17.100000000000001" customHeight="1" x14ac:dyDescent="0.25">
      <c r="Q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" spans="17:17" ht="17.100000000000001" customHeight="1" x14ac:dyDescent="0.25">
      <c r="Q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" spans="17:17" ht="17.100000000000001" customHeight="1" x14ac:dyDescent="0.25">
      <c r="Q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" spans="17:17" ht="17.100000000000001" customHeight="1" x14ac:dyDescent="0.25">
      <c r="Q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" spans="17:17" ht="17.100000000000001" customHeight="1" x14ac:dyDescent="0.25">
      <c r="Q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" spans="17:17" ht="17.100000000000001" customHeight="1" x14ac:dyDescent="0.25">
      <c r="Q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" spans="17:17" ht="17.100000000000001" customHeight="1" x14ac:dyDescent="0.25">
      <c r="Q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" spans="17:17" ht="17.100000000000001" customHeight="1" x14ac:dyDescent="0.25">
      <c r="Q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" spans="17:17" ht="17.100000000000001" customHeight="1" x14ac:dyDescent="0.25">
      <c r="Q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" spans="17:17" ht="17.100000000000001" customHeight="1" x14ac:dyDescent="0.25">
      <c r="Q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" spans="17:17" ht="17.100000000000001" customHeight="1" x14ac:dyDescent="0.25">
      <c r="Q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" spans="17:17" ht="17.100000000000001" customHeight="1" x14ac:dyDescent="0.25">
      <c r="Q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" spans="17:17" ht="17.100000000000001" customHeight="1" x14ac:dyDescent="0.25">
      <c r="Q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" spans="17:17" ht="17.100000000000001" customHeight="1" x14ac:dyDescent="0.25">
      <c r="Q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" spans="17:17" ht="17.100000000000001" customHeight="1" x14ac:dyDescent="0.25">
      <c r="Q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" spans="17:17" ht="17.100000000000001" customHeight="1" x14ac:dyDescent="0.25">
      <c r="Q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" spans="17:17" ht="17.100000000000001" customHeight="1" x14ac:dyDescent="0.25">
      <c r="Q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" spans="17:17" ht="17.100000000000001" customHeight="1" x14ac:dyDescent="0.25">
      <c r="Q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" spans="17:17" ht="17.100000000000001" customHeight="1" x14ac:dyDescent="0.25">
      <c r="Q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" spans="17:17" ht="17.100000000000001" customHeight="1" x14ac:dyDescent="0.25">
      <c r="Q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" spans="17:17" ht="17.100000000000001" customHeight="1" x14ac:dyDescent="0.25">
      <c r="Q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" spans="17:17" ht="17.100000000000001" customHeight="1" x14ac:dyDescent="0.25">
      <c r="Q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" spans="17:17" ht="17.100000000000001" customHeight="1" x14ac:dyDescent="0.25">
      <c r="Q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" spans="17:17" ht="17.100000000000001" customHeight="1" x14ac:dyDescent="0.25">
      <c r="Q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" spans="17:17" ht="17.100000000000001" customHeight="1" x14ac:dyDescent="0.25">
      <c r="Q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" spans="17:17" ht="17.100000000000001" customHeight="1" x14ac:dyDescent="0.25">
      <c r="Q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" spans="17:17" ht="17.100000000000001" customHeight="1" x14ac:dyDescent="0.25">
      <c r="Q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" spans="17:17" ht="17.100000000000001" customHeight="1" x14ac:dyDescent="0.25">
      <c r="Q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" spans="17:17" ht="17.100000000000001" customHeight="1" x14ac:dyDescent="0.25">
      <c r="Q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" spans="17:17" ht="17.100000000000001" customHeight="1" x14ac:dyDescent="0.25">
      <c r="Q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" spans="17:17" ht="17.100000000000001" customHeight="1" x14ac:dyDescent="0.25">
      <c r="Q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" spans="17:17" ht="17.100000000000001" customHeight="1" x14ac:dyDescent="0.25">
      <c r="Q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" spans="17:17" ht="17.100000000000001" customHeight="1" x14ac:dyDescent="0.25">
      <c r="Q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" spans="17:17" ht="17.100000000000001" customHeight="1" x14ac:dyDescent="0.25">
      <c r="Q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" spans="17:17" ht="17.100000000000001" customHeight="1" x14ac:dyDescent="0.25">
      <c r="Q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" spans="17:17" ht="17.100000000000001" customHeight="1" x14ac:dyDescent="0.25">
      <c r="Q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" spans="17:17" ht="17.100000000000001" customHeight="1" x14ac:dyDescent="0.25">
      <c r="Q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" spans="17:17" ht="17.100000000000001" customHeight="1" x14ac:dyDescent="0.25">
      <c r="Q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" spans="17:17" ht="17.100000000000001" customHeight="1" x14ac:dyDescent="0.25">
      <c r="Q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" spans="17:17" ht="17.100000000000001" customHeight="1" x14ac:dyDescent="0.25">
      <c r="Q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" spans="17:17" ht="17.100000000000001" customHeight="1" x14ac:dyDescent="0.25">
      <c r="Q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" spans="17:17" ht="17.100000000000001" customHeight="1" x14ac:dyDescent="0.25">
      <c r="Q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" spans="17:17" ht="17.100000000000001" customHeight="1" x14ac:dyDescent="0.25">
      <c r="Q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" spans="17:17" ht="17.100000000000001" customHeight="1" x14ac:dyDescent="0.25">
      <c r="Q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" spans="17:17" ht="17.100000000000001" customHeight="1" x14ac:dyDescent="0.25">
      <c r="Q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" spans="17:17" ht="17.100000000000001" customHeight="1" x14ac:dyDescent="0.25">
      <c r="Q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" spans="17:17" ht="17.100000000000001" customHeight="1" x14ac:dyDescent="0.25">
      <c r="Q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" spans="17:17" ht="17.100000000000001" customHeight="1" x14ac:dyDescent="0.25">
      <c r="Q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" spans="17:17" ht="17.100000000000001" customHeight="1" x14ac:dyDescent="0.25">
      <c r="Q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" spans="17:17" ht="17.100000000000001" customHeight="1" x14ac:dyDescent="0.25">
      <c r="Q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" spans="17:17" ht="17.100000000000001" customHeight="1" x14ac:dyDescent="0.25">
      <c r="Q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" spans="17:17" ht="17.100000000000001" customHeight="1" x14ac:dyDescent="0.25">
      <c r="Q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" spans="17:17" ht="17.100000000000001" customHeight="1" x14ac:dyDescent="0.25">
      <c r="Q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" spans="17:17" ht="17.100000000000001" customHeight="1" x14ac:dyDescent="0.25">
      <c r="Q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" spans="17:17" ht="17.100000000000001" customHeight="1" x14ac:dyDescent="0.25">
      <c r="Q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" spans="17:17" ht="17.100000000000001" customHeight="1" x14ac:dyDescent="0.25">
      <c r="Q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" spans="17:17" ht="17.100000000000001" customHeight="1" x14ac:dyDescent="0.25">
      <c r="Q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" spans="17:17" ht="17.100000000000001" customHeight="1" x14ac:dyDescent="0.25">
      <c r="Q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" spans="17:17" ht="17.100000000000001" customHeight="1" x14ac:dyDescent="0.25">
      <c r="Q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" spans="17:17" ht="17.100000000000001" customHeight="1" x14ac:dyDescent="0.25">
      <c r="Q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" spans="17:17" ht="17.100000000000001" customHeight="1" x14ac:dyDescent="0.25">
      <c r="Q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" spans="17:17" ht="17.100000000000001" customHeight="1" x14ac:dyDescent="0.25">
      <c r="Q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" spans="17:17" ht="17.100000000000001" customHeight="1" x14ac:dyDescent="0.25">
      <c r="Q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" spans="17:17" ht="17.100000000000001" customHeight="1" x14ac:dyDescent="0.25">
      <c r="Q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" spans="17:17" ht="17.100000000000001" customHeight="1" x14ac:dyDescent="0.25">
      <c r="Q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" spans="17:17" ht="17.100000000000001" customHeight="1" x14ac:dyDescent="0.25">
      <c r="Q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" spans="17:17" ht="17.100000000000001" customHeight="1" x14ac:dyDescent="0.25">
      <c r="Q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" spans="17:17" ht="17.100000000000001" customHeight="1" x14ac:dyDescent="0.25">
      <c r="Q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" spans="17:17" ht="17.100000000000001" customHeight="1" x14ac:dyDescent="0.25">
      <c r="Q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" spans="17:17" ht="17.100000000000001" customHeight="1" x14ac:dyDescent="0.25">
      <c r="Q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" spans="17:17" ht="17.100000000000001" customHeight="1" x14ac:dyDescent="0.25">
      <c r="Q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" spans="17:17" ht="17.100000000000001" customHeight="1" x14ac:dyDescent="0.25">
      <c r="Q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" spans="17:17" ht="17.100000000000001" customHeight="1" x14ac:dyDescent="0.25">
      <c r="Q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" spans="17:17" ht="17.100000000000001" customHeight="1" x14ac:dyDescent="0.25">
      <c r="Q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" spans="17:17" ht="17.100000000000001" customHeight="1" x14ac:dyDescent="0.25">
      <c r="Q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" spans="17:17" ht="17.100000000000001" customHeight="1" x14ac:dyDescent="0.25">
      <c r="Q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7:17" ht="17.100000000000001" customHeight="1" x14ac:dyDescent="0.25">
      <c r="Q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7:17" ht="17.100000000000001" customHeight="1" x14ac:dyDescent="0.25">
      <c r="Q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7:17" ht="17.100000000000001" customHeight="1" x14ac:dyDescent="0.25">
      <c r="Q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7:17" ht="17.100000000000001" customHeight="1" x14ac:dyDescent="0.25">
      <c r="Q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7:17" ht="17.100000000000001" customHeight="1" x14ac:dyDescent="0.25">
      <c r="Q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D2:D5001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dimension ref="A1:O44"/>
  <sheetViews>
    <sheetView showGridLines="0" tabSelected="1" topLeftCell="A27" zoomScaleNormal="100" workbookViewId="0">
      <selection activeCell="N40" sqref="N40"/>
    </sheetView>
  </sheetViews>
  <sheetFormatPr defaultColWidth="8.7109375" defaultRowHeight="15" customHeight="1" x14ac:dyDescent="0.2"/>
  <cols>
    <col min="1" max="1" width="20.7109375" style="30" customWidth="1"/>
    <col min="2" max="2" width="12.85546875" style="30" customWidth="1"/>
    <col min="3" max="3" width="10.28515625" style="30" customWidth="1"/>
    <col min="4" max="4" width="8.5703125" style="30" customWidth="1"/>
    <col min="5" max="5" width="8.7109375" style="30" customWidth="1"/>
    <col min="6" max="6" width="8.140625" style="30" customWidth="1"/>
    <col min="7" max="7" width="6.85546875" style="30" customWidth="1"/>
    <col min="8" max="8" width="11.28515625" style="30" customWidth="1"/>
    <col min="9" max="9" width="8.5703125" style="30" customWidth="1"/>
    <col min="10" max="16384" width="8.7109375" style="30"/>
  </cols>
  <sheetData>
    <row r="1" spans="1:9" ht="15" customHeight="1" x14ac:dyDescent="0.25">
      <c r="A1" s="150" t="s">
        <v>58</v>
      </c>
      <c r="B1" s="150"/>
      <c r="C1" s="150"/>
      <c r="D1" s="150"/>
      <c r="E1" s="150"/>
      <c r="F1" s="150"/>
      <c r="G1" s="150"/>
      <c r="H1" s="150"/>
    </row>
    <row r="2" spans="1:9" ht="15" customHeight="1" x14ac:dyDescent="0.25">
      <c r="A2" s="31" t="s">
        <v>59</v>
      </c>
      <c r="D2" s="31"/>
      <c r="E2" s="31"/>
    </row>
    <row r="3" spans="1:9" ht="15" customHeight="1" x14ac:dyDescent="0.2">
      <c r="A3" s="64" t="s">
        <v>60</v>
      </c>
      <c r="B3" s="158" t="s">
        <v>173</v>
      </c>
      <c r="C3" s="159"/>
      <c r="D3" s="159"/>
      <c r="E3" s="159"/>
      <c r="F3" s="159"/>
      <c r="G3" s="159"/>
      <c r="H3" s="159"/>
      <c r="I3" s="160"/>
    </row>
    <row r="4" spans="1:9" ht="15" customHeight="1" x14ac:dyDescent="0.2">
      <c r="A4" s="65" t="s">
        <v>61</v>
      </c>
      <c r="B4" s="161" t="s">
        <v>174</v>
      </c>
      <c r="C4" s="162"/>
      <c r="D4" s="162"/>
      <c r="E4" s="162"/>
      <c r="F4" s="162"/>
      <c r="G4" s="162"/>
      <c r="H4" s="162"/>
      <c r="I4" s="163"/>
    </row>
    <row r="5" spans="1:9" ht="9" customHeight="1" x14ac:dyDescent="0.2"/>
    <row r="6" spans="1:9" ht="15" customHeight="1" x14ac:dyDescent="0.25">
      <c r="A6" s="31" t="s">
        <v>106</v>
      </c>
    </row>
    <row r="7" spans="1:9" ht="15" customHeight="1" x14ac:dyDescent="0.2">
      <c r="A7" s="151" t="s">
        <v>62</v>
      </c>
      <c r="B7" s="152"/>
      <c r="C7" s="158" t="s">
        <v>175</v>
      </c>
      <c r="D7" s="159"/>
      <c r="E7" s="159"/>
      <c r="F7" s="159"/>
      <c r="G7" s="159"/>
      <c r="H7" s="159"/>
      <c r="I7" s="160"/>
    </row>
    <row r="8" spans="1:9" ht="15" customHeight="1" x14ac:dyDescent="0.2">
      <c r="A8" s="153" t="s">
        <v>63</v>
      </c>
      <c r="B8" s="114"/>
      <c r="C8" s="164" t="s">
        <v>176</v>
      </c>
      <c r="D8" s="165"/>
      <c r="E8" s="165"/>
      <c r="F8" s="165"/>
      <c r="G8" s="165"/>
      <c r="H8" s="165"/>
      <c r="I8" s="166"/>
    </row>
    <row r="9" spans="1:9" ht="15" customHeight="1" x14ac:dyDescent="0.2">
      <c r="A9" s="154" t="s">
        <v>64</v>
      </c>
      <c r="B9" s="155"/>
      <c r="C9" s="167" t="s">
        <v>177</v>
      </c>
      <c r="D9" s="168"/>
      <c r="E9" s="168"/>
      <c r="F9" s="168"/>
      <c r="G9" s="168"/>
      <c r="H9" s="168"/>
      <c r="I9" s="169"/>
    </row>
    <row r="10" spans="1:9" ht="9.6" customHeight="1" x14ac:dyDescent="0.2"/>
    <row r="11" spans="1:9" ht="15" customHeight="1" x14ac:dyDescent="0.25">
      <c r="A11" s="31" t="s">
        <v>65</v>
      </c>
    </row>
    <row r="12" spans="1:9" ht="15" customHeight="1" thickBot="1" x14ac:dyDescent="0.25">
      <c r="A12" s="156" t="s">
        <v>66</v>
      </c>
      <c r="B12" s="156"/>
      <c r="C12" s="156"/>
      <c r="D12" s="156"/>
      <c r="E12" s="156"/>
      <c r="F12" s="156"/>
      <c r="G12" s="157">
        <f>G13+G17</f>
        <v>62</v>
      </c>
      <c r="H12" s="157"/>
      <c r="I12" s="157"/>
    </row>
    <row r="13" spans="1:9" ht="15" customHeight="1" thickTop="1" x14ac:dyDescent="0.2">
      <c r="A13" s="170" t="s">
        <v>67</v>
      </c>
      <c r="B13" s="170"/>
      <c r="C13" s="170"/>
      <c r="D13" s="170"/>
      <c r="E13" s="170"/>
      <c r="F13" s="170"/>
      <c r="G13" s="146">
        <f>SUM(G14:I16)</f>
        <v>62</v>
      </c>
      <c r="H13" s="146"/>
      <c r="I13" s="146"/>
    </row>
    <row r="14" spans="1:9" ht="15" customHeight="1" x14ac:dyDescent="0.2">
      <c r="A14" s="147" t="s">
        <v>68</v>
      </c>
      <c r="B14" s="147"/>
      <c r="C14" s="147"/>
      <c r="D14" s="147"/>
      <c r="E14" s="147"/>
      <c r="F14" s="147"/>
      <c r="G14" s="104">
        <f>COUNTIF('Service Line Inventory Template'!$Q$2:$Q$5001,"Lead")</f>
        <v>0</v>
      </c>
      <c r="H14" s="104"/>
      <c r="I14" s="104"/>
    </row>
    <row r="15" spans="1:9" ht="15" customHeight="1" x14ac:dyDescent="0.2">
      <c r="A15" s="147" t="s">
        <v>69</v>
      </c>
      <c r="B15" s="147"/>
      <c r="C15" s="147"/>
      <c r="D15" s="147"/>
      <c r="E15" s="147"/>
      <c r="F15" s="147"/>
      <c r="G15" s="104">
        <f>COUNTIF('Service Line Inventory Template'!$Q$2:$Q$5001,"GSLRR")</f>
        <v>0</v>
      </c>
      <c r="H15" s="104"/>
      <c r="I15" s="104"/>
    </row>
    <row r="16" spans="1:9" ht="15" customHeight="1" x14ac:dyDescent="0.2">
      <c r="A16" s="140" t="s">
        <v>70</v>
      </c>
      <c r="B16" s="140"/>
      <c r="C16" s="140"/>
      <c r="D16" s="140"/>
      <c r="E16" s="140"/>
      <c r="F16" s="140"/>
      <c r="G16" s="104">
        <f>COUNTIF('Service Line Inventory Template'!$Q$2:$Q$5001,"Non-Lead")</f>
        <v>62</v>
      </c>
      <c r="H16" s="104"/>
      <c r="I16" s="104"/>
    </row>
    <row r="17" spans="1:15" ht="14.25" x14ac:dyDescent="0.2">
      <c r="A17" s="141" t="s">
        <v>71</v>
      </c>
      <c r="B17" s="141"/>
      <c r="C17" s="141"/>
      <c r="D17" s="141"/>
      <c r="E17" s="141"/>
      <c r="F17" s="141"/>
      <c r="G17" s="142">
        <f>COUNTIF('Service Line Inventory Template'!$Q$2:$Q$5001,"Unknown")</f>
        <v>0</v>
      </c>
      <c r="H17" s="142"/>
      <c r="I17" s="142"/>
    </row>
    <row r="18" spans="1:15" ht="10.5" customHeight="1" x14ac:dyDescent="0.25">
      <c r="A18" s="32"/>
      <c r="B18" s="32"/>
      <c r="C18" s="32"/>
      <c r="D18" s="32"/>
      <c r="E18" s="32"/>
      <c r="F18" s="32"/>
      <c r="G18" s="33"/>
      <c r="H18" s="33"/>
      <c r="L18"/>
      <c r="M18"/>
      <c r="N18"/>
      <c r="O18"/>
    </row>
    <row r="19" spans="1:15" ht="30" customHeight="1" thickBot="1" x14ac:dyDescent="0.3">
      <c r="A19" s="143" t="s">
        <v>72</v>
      </c>
      <c r="B19" s="143"/>
      <c r="C19" s="78" t="s">
        <v>44</v>
      </c>
      <c r="D19" s="144" t="s">
        <v>73</v>
      </c>
      <c r="E19" s="145"/>
      <c r="F19" s="144" t="s">
        <v>46</v>
      </c>
      <c r="G19" s="145"/>
      <c r="H19" s="144" t="s">
        <v>21</v>
      </c>
      <c r="I19" s="145"/>
      <c r="L19"/>
      <c r="M19"/>
      <c r="N19"/>
      <c r="O19"/>
    </row>
    <row r="20" spans="1:15" ht="15" customHeight="1" thickTop="1" x14ac:dyDescent="0.25">
      <c r="A20" s="132" t="s">
        <v>74</v>
      </c>
      <c r="B20" s="133"/>
      <c r="C20" s="46">
        <f>COUNTIF(Table1[Current Public Side SL Material ⓘ],"Lead*")</f>
        <v>0</v>
      </c>
      <c r="D20" s="47">
        <f>COUNTIF(Table1[Current Public Side SL Material ⓘ],"Galvanized*")</f>
        <v>0</v>
      </c>
      <c r="E20" s="45" t="s">
        <v>75</v>
      </c>
      <c r="F20" s="134">
        <f>COUNTIF(Table1[Current Public Side SL Material ⓘ],"C*")+COUNTIF(Table1[Current Public Side SL Material ⓘ],"P*")+COUNTIF(Table1[Current Public Side SL Material ⓘ],"K*")</f>
        <v>62</v>
      </c>
      <c r="G20" s="135"/>
      <c r="H20" s="134">
        <f>COUNTIF(Table1[Current Public Side SL Material ⓘ],"U*")</f>
        <v>0</v>
      </c>
      <c r="I20" s="136"/>
      <c r="J20" s="43"/>
      <c r="L20"/>
      <c r="M20"/>
      <c r="N20"/>
      <c r="O20"/>
    </row>
    <row r="21" spans="1:15" ht="15" customHeight="1" x14ac:dyDescent="0.25">
      <c r="A21" s="132" t="s">
        <v>76</v>
      </c>
      <c r="B21" s="133"/>
      <c r="C21" s="46">
        <f>COUNTIF(Table1[Customer SL Material ⓘ],"Lead*")</f>
        <v>0</v>
      </c>
      <c r="D21" s="48">
        <f>COUNTIF(Table1[Customer SL Material ⓘ],"Galvanized*")</f>
        <v>0</v>
      </c>
      <c r="E21" s="44" t="s">
        <v>75</v>
      </c>
      <c r="F21" s="137">
        <f>COUNTIF(Table1[Customer SL Material ⓘ],"C*")+COUNTIF(Table1[Customer SL Material ⓘ],"P*")+COUNTIF(Table1[Customer SL Material ⓘ],"K*")</f>
        <v>62</v>
      </c>
      <c r="G21" s="138"/>
      <c r="H21" s="137">
        <f>COUNTIF(Table1[Customer SL Material ⓘ],"U*")</f>
        <v>0</v>
      </c>
      <c r="I21" s="139"/>
      <c r="J21" s="43"/>
      <c r="L21"/>
      <c r="M21"/>
      <c r="N21"/>
      <c r="O21"/>
    </row>
    <row r="22" spans="1:15" ht="34.5" customHeight="1" x14ac:dyDescent="0.25">
      <c r="A22" s="122" t="s">
        <v>66</v>
      </c>
      <c r="B22" s="123"/>
      <c r="C22" s="68">
        <f>COUNTIF(Table1[SL Category ⓘ],"Lead")</f>
        <v>0</v>
      </c>
      <c r="D22" s="69">
        <f>COUNTIF(Table1[SL Category ⓘ],"GSLRR")</f>
        <v>0</v>
      </c>
      <c r="E22" s="70" t="s">
        <v>45</v>
      </c>
      <c r="F22" s="124">
        <f>COUNTIF(Table1[SL Category ⓘ],"Non-Lead")</f>
        <v>62</v>
      </c>
      <c r="G22" s="125"/>
      <c r="H22" s="124">
        <f>COUNTIF(Table1[SL Category ⓘ],"Unknown")</f>
        <v>0</v>
      </c>
      <c r="I22" s="126"/>
      <c r="J22" s="43"/>
      <c r="L22"/>
      <c r="M22"/>
      <c r="N22"/>
      <c r="O22"/>
    </row>
    <row r="23" spans="1:15" ht="6.95" customHeight="1" x14ac:dyDescent="0.25">
      <c r="L23"/>
      <c r="M23"/>
      <c r="N23"/>
      <c r="O23"/>
    </row>
    <row r="24" spans="1:15" ht="15" customHeight="1" x14ac:dyDescent="0.25">
      <c r="A24" s="34" t="s">
        <v>77</v>
      </c>
      <c r="L24"/>
      <c r="M24"/>
      <c r="N24"/>
      <c r="O24"/>
    </row>
    <row r="25" spans="1:15" ht="15" customHeight="1" thickBot="1" x14ac:dyDescent="0.3">
      <c r="A25" s="127" t="s">
        <v>78</v>
      </c>
      <c r="B25" s="127"/>
      <c r="C25" s="127"/>
      <c r="D25" s="127"/>
      <c r="E25" s="128" t="s">
        <v>79</v>
      </c>
      <c r="F25" s="128"/>
      <c r="G25" s="129" t="s">
        <v>80</v>
      </c>
      <c r="H25" s="130"/>
      <c r="I25" s="131"/>
      <c r="L25"/>
      <c r="M25"/>
      <c r="N25"/>
      <c r="O25"/>
    </row>
    <row r="26" spans="1:15" ht="15" customHeight="1" thickTop="1" x14ac:dyDescent="0.25">
      <c r="A26" s="103" t="s">
        <v>81</v>
      </c>
      <c r="B26" s="103"/>
      <c r="C26" s="103"/>
      <c r="D26" s="103"/>
      <c r="E26" s="104">
        <f>COUNTIF('Service Line Inventory Template'!G2:G5001,"Records")</f>
        <v>62</v>
      </c>
      <c r="F26" s="104"/>
      <c r="G26" s="105">
        <f>COUNTIF('Service Line Inventory Template'!K2:K5001,"Records")</f>
        <v>61</v>
      </c>
      <c r="H26" s="106"/>
      <c r="I26" s="107"/>
      <c r="L26"/>
      <c r="M26"/>
      <c r="N26"/>
      <c r="O26"/>
    </row>
    <row r="27" spans="1:15" ht="15" customHeight="1" x14ac:dyDescent="0.25">
      <c r="A27" s="119" t="s">
        <v>19</v>
      </c>
      <c r="B27" s="120"/>
      <c r="C27" s="120"/>
      <c r="D27" s="121"/>
      <c r="E27" s="115">
        <f>COUNTIF('Service Line Inventory Template'!G2:G5001,"Field Inspection")</f>
        <v>0</v>
      </c>
      <c r="F27" s="115"/>
      <c r="G27" s="116">
        <f>COUNTIF('Service Line Inventory Template'!K2:K5001,A27)</f>
        <v>1</v>
      </c>
      <c r="H27" s="117"/>
      <c r="I27" s="118"/>
      <c r="L27"/>
      <c r="M27"/>
      <c r="N27"/>
      <c r="O27"/>
    </row>
    <row r="28" spans="1:15" x14ac:dyDescent="0.25">
      <c r="A28" s="113" t="s">
        <v>105</v>
      </c>
      <c r="B28" s="113"/>
      <c r="C28" s="113"/>
      <c r="D28" s="113"/>
      <c r="E28" s="104" t="s">
        <v>103</v>
      </c>
      <c r="F28" s="104"/>
      <c r="G28" s="105">
        <f>COUNTIF('Service Line Inventory Template'!K2:K5001,A28)</f>
        <v>0</v>
      </c>
      <c r="H28" s="106"/>
      <c r="I28" s="107"/>
      <c r="L28"/>
      <c r="M28"/>
      <c r="N28"/>
      <c r="O28"/>
    </row>
    <row r="29" spans="1:15" ht="15" customHeight="1" x14ac:dyDescent="0.25">
      <c r="A29" s="114" t="s">
        <v>23</v>
      </c>
      <c r="B29" s="114"/>
      <c r="C29" s="114"/>
      <c r="D29" s="114"/>
      <c r="E29" s="115">
        <f>COUNTIF('Service Line Inventory Template'!$G$2:$G$5001,A29)</f>
        <v>0</v>
      </c>
      <c r="F29" s="115"/>
      <c r="G29" s="116">
        <f>COUNTIF('Service Line Inventory Template'!K2:K5001,A29)</f>
        <v>0</v>
      </c>
      <c r="H29" s="117"/>
      <c r="I29" s="118"/>
      <c r="L29"/>
      <c r="M29"/>
      <c r="N29"/>
      <c r="O29"/>
    </row>
    <row r="30" spans="1:15" ht="15" customHeight="1" x14ac:dyDescent="0.25">
      <c r="A30" s="103" t="s">
        <v>91</v>
      </c>
      <c r="B30" s="103"/>
      <c r="C30" s="103"/>
      <c r="D30" s="103"/>
      <c r="E30" s="104">
        <f>COUNTIF('Service Line Inventory Template'!$G$2:$G$5001,A30)</f>
        <v>0</v>
      </c>
      <c r="F30" s="104"/>
      <c r="G30" s="105">
        <f>COUNTIF('Service Line Inventory Template'!K2:K5001,A30)</f>
        <v>0</v>
      </c>
      <c r="H30" s="106"/>
      <c r="I30" s="107"/>
      <c r="L30"/>
      <c r="M30"/>
      <c r="N30"/>
      <c r="O30"/>
    </row>
    <row r="31" spans="1:15" ht="15" customHeight="1" x14ac:dyDescent="0.25">
      <c r="A31" s="108" t="s">
        <v>28</v>
      </c>
      <c r="B31" s="108"/>
      <c r="C31" s="108"/>
      <c r="D31" s="108"/>
      <c r="E31" s="109">
        <f>COUNTIF('Service Line Inventory Template'!$G$2:$G$5001,A31)</f>
        <v>0</v>
      </c>
      <c r="F31" s="109"/>
      <c r="G31" s="110">
        <f>COUNTIF('Service Line Inventory Template'!K2:K5001,A31)</f>
        <v>0</v>
      </c>
      <c r="H31" s="111"/>
      <c r="I31" s="112"/>
      <c r="L31"/>
      <c r="M31"/>
      <c r="N31"/>
      <c r="O31"/>
    </row>
    <row r="32" spans="1:15" ht="8.85" customHeight="1" x14ac:dyDescent="0.2"/>
    <row r="33" spans="1:9" ht="15" customHeight="1" x14ac:dyDescent="0.25">
      <c r="A33" s="31" t="s">
        <v>82</v>
      </c>
    </row>
    <row r="34" spans="1:9" ht="31.5" customHeight="1" x14ac:dyDescent="0.2">
      <c r="A34" s="89" t="s">
        <v>83</v>
      </c>
      <c r="B34" s="90"/>
      <c r="C34" s="90"/>
      <c r="D34" s="90"/>
      <c r="E34" s="91" t="s">
        <v>84</v>
      </c>
      <c r="F34" s="91"/>
      <c r="G34" s="91"/>
      <c r="H34" s="91"/>
      <c r="I34" s="92"/>
    </row>
    <row r="35" spans="1:9" ht="32.450000000000003" customHeight="1" x14ac:dyDescent="0.2">
      <c r="A35" s="93" t="s">
        <v>85</v>
      </c>
      <c r="B35" s="94"/>
      <c r="C35" s="94"/>
      <c r="D35" s="94"/>
      <c r="E35" s="95" t="s">
        <v>178</v>
      </c>
      <c r="F35" s="95"/>
      <c r="G35" s="95"/>
      <c r="H35" s="95"/>
      <c r="I35" s="96"/>
    </row>
    <row r="37" spans="1:9" ht="15" customHeight="1" x14ac:dyDescent="0.25">
      <c r="A37" s="31" t="s">
        <v>86</v>
      </c>
    </row>
    <row r="38" spans="1:9" ht="15" customHeight="1" x14ac:dyDescent="0.2">
      <c r="A38" s="97" t="s">
        <v>87</v>
      </c>
      <c r="B38" s="98"/>
      <c r="C38" s="98"/>
      <c r="D38" s="98"/>
      <c r="E38" s="98"/>
      <c r="F38" s="98"/>
      <c r="G38" s="98"/>
      <c r="H38" s="98"/>
      <c r="I38" s="99"/>
    </row>
    <row r="39" spans="1:9" ht="15" customHeight="1" x14ac:dyDescent="0.2">
      <c r="A39" s="100"/>
      <c r="B39" s="101"/>
      <c r="C39" s="101"/>
      <c r="D39" s="101"/>
      <c r="E39" s="101"/>
      <c r="F39" s="101"/>
      <c r="G39" s="101"/>
      <c r="H39" s="101"/>
      <c r="I39" s="102"/>
    </row>
    <row r="40" spans="1:9" ht="15" customHeight="1" x14ac:dyDescent="0.2">
      <c r="A40" s="71"/>
      <c r="B40" s="49"/>
      <c r="C40" s="49"/>
      <c r="D40" s="49"/>
      <c r="E40" s="49"/>
      <c r="F40" s="49"/>
      <c r="G40" s="49"/>
      <c r="H40" s="49"/>
      <c r="I40" s="72"/>
    </row>
    <row r="41" spans="1:9" ht="15" customHeight="1" x14ac:dyDescent="0.2">
      <c r="A41" s="148"/>
      <c r="B41" s="149"/>
      <c r="C41" s="149"/>
      <c r="D41" s="149"/>
      <c r="E41" s="149"/>
      <c r="F41" s="149"/>
      <c r="G41" s="149"/>
      <c r="H41" s="149"/>
      <c r="I41" s="73"/>
    </row>
    <row r="42" spans="1:9" ht="15" customHeight="1" x14ac:dyDescent="0.2">
      <c r="A42" s="148" t="s">
        <v>179</v>
      </c>
      <c r="B42" s="149"/>
      <c r="C42" s="149"/>
      <c r="D42" s="149" t="s">
        <v>180</v>
      </c>
      <c r="E42" s="149"/>
      <c r="F42" s="149"/>
      <c r="G42" s="149"/>
      <c r="H42" s="149"/>
      <c r="I42" s="73" t="s">
        <v>181</v>
      </c>
    </row>
    <row r="43" spans="1:9" ht="15" customHeight="1" x14ac:dyDescent="0.2">
      <c r="A43" s="74"/>
      <c r="B43" s="35" t="s">
        <v>88</v>
      </c>
      <c r="D43" s="36"/>
      <c r="F43" s="36" t="s">
        <v>89</v>
      </c>
      <c r="H43" s="36"/>
      <c r="I43" s="75" t="s">
        <v>90</v>
      </c>
    </row>
    <row r="44" spans="1:9" ht="15" customHeight="1" x14ac:dyDescent="0.2">
      <c r="A44" s="76"/>
      <c r="B44" s="77"/>
      <c r="C44" s="66"/>
      <c r="D44" s="77"/>
      <c r="E44" s="66"/>
      <c r="F44" s="77"/>
      <c r="G44" s="66"/>
      <c r="H44" s="66"/>
      <c r="I44" s="67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9:B19"/>
    <mergeCell ref="D19:E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4:D34"/>
    <mergeCell ref="E34:I34"/>
    <mergeCell ref="A35:D35"/>
    <mergeCell ref="E35:I35"/>
    <mergeCell ref="A38:I39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ANGELA TESTA</cp:lastModifiedBy>
  <cp:revision/>
  <cp:lastPrinted>2022-05-18T18:35:11Z</cp:lastPrinted>
  <dcterms:created xsi:type="dcterms:W3CDTF">2022-04-12T18:54:01Z</dcterms:created>
  <dcterms:modified xsi:type="dcterms:W3CDTF">2025-12-29T16:09:07Z</dcterms:modified>
  <cp:category/>
  <cp:contentStatus/>
</cp:coreProperties>
</file>